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llegefrontiere.sharepoint.com/sites/FinancialLiteracyProject/Shared Documents/General/Final ENGLISH Versions/Grade 7 - Final Version/"/>
    </mc:Choice>
  </mc:AlternateContent>
  <xr:revisionPtr revIDLastSave="0" documentId="8_{6C2A8EE5-F74C-472C-B981-4295619E95BF}" xr6:coauthVersionLast="47" xr6:coauthVersionMax="47" xr10:uidLastSave="{00000000-0000-0000-0000-000000000000}"/>
  <bookViews>
    <workbookView xWindow="-110" yWindow="-110" windowWidth="19420" windowHeight="10420" firstSheet="1" activeTab="1" xr2:uid="{8A9110CE-AE5B-453E-B2E5-5E491E6E8FA5}"/>
  </bookViews>
  <sheets>
    <sheet name="Debt" sheetId="1" r:id="rId1"/>
    <sheet name="Investmen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8" i="1"/>
  <c r="L12" i="1" s="1"/>
  <c r="N16" i="1"/>
  <c r="D73" i="1"/>
  <c r="E73" i="1" s="1"/>
  <c r="C74" i="1" s="1"/>
  <c r="D74" i="1" s="1"/>
  <c r="D51" i="1"/>
  <c r="E51" i="1" s="1"/>
  <c r="C52" i="1" s="1"/>
  <c r="D52" i="1" s="1"/>
  <c r="D29" i="1"/>
  <c r="D7" i="1"/>
  <c r="D26" i="2"/>
  <c r="D6" i="2"/>
  <c r="C8" i="2"/>
  <c r="C7" i="2"/>
  <c r="E6" i="2"/>
  <c r="I26" i="2"/>
  <c r="I6" i="2"/>
  <c r="J6" i="2" s="1"/>
  <c r="H7" i="2" s="1"/>
  <c r="K7" i="1"/>
  <c r="K8" i="1"/>
  <c r="K9" i="1"/>
  <c r="K10" i="1"/>
  <c r="K11" i="1"/>
  <c r="K12" i="1"/>
  <c r="K13" i="1"/>
  <c r="K14" i="1"/>
  <c r="K15" i="1"/>
  <c r="K16" i="1"/>
  <c r="K17" i="1"/>
  <c r="K6" i="1"/>
  <c r="M18" i="1"/>
  <c r="K25" i="1" s="1"/>
  <c r="N6" i="1"/>
  <c r="N7" i="1"/>
  <c r="N8" i="1"/>
  <c r="N9" i="1"/>
  <c r="N10" i="1"/>
  <c r="N11" i="1"/>
  <c r="N12" i="1"/>
  <c r="N13" i="1"/>
  <c r="N14" i="1"/>
  <c r="N15" i="1"/>
  <c r="N17" i="1"/>
  <c r="E29" i="1"/>
  <c r="C30" i="1" s="1"/>
  <c r="D30" i="1" s="1"/>
  <c r="E7" i="1"/>
  <c r="C8" i="1" s="1"/>
  <c r="D8" i="1" s="1"/>
  <c r="L11" i="1" l="1"/>
  <c r="L10" i="1"/>
  <c r="L16" i="1"/>
  <c r="L14" i="1"/>
  <c r="L13" i="1"/>
  <c r="L17" i="1"/>
  <c r="K23" i="1"/>
  <c r="K19" i="1"/>
  <c r="O18" i="1"/>
  <c r="L6" i="1"/>
  <c r="L8" i="1"/>
  <c r="L9" i="1"/>
  <c r="L15" i="1"/>
  <c r="L7" i="1"/>
  <c r="D7" i="2"/>
  <c r="K20" i="1"/>
  <c r="K24" i="1"/>
  <c r="K22" i="1"/>
  <c r="K21" i="1"/>
  <c r="I7" i="2"/>
  <c r="J7" i="2" s="1"/>
  <c r="H8" i="2" s="1"/>
  <c r="E7" i="2"/>
  <c r="E74" i="1"/>
  <c r="C75" i="1" s="1"/>
  <c r="D75" i="1" s="1"/>
  <c r="E52" i="1"/>
  <c r="C53" i="1" s="1"/>
  <c r="D53" i="1" s="1"/>
  <c r="E30" i="1"/>
  <c r="C31" i="1" s="1"/>
  <c r="D31" i="1" s="1"/>
  <c r="E8" i="1"/>
  <c r="C9" i="1" s="1"/>
  <c r="M25" i="1" l="1"/>
  <c r="N21" i="1" s="1"/>
  <c r="D9" i="1"/>
  <c r="E9" i="1" s="1"/>
  <c r="C10" i="1" s="1"/>
  <c r="D8" i="2"/>
  <c r="I8" i="2"/>
  <c r="J8" i="2" s="1"/>
  <c r="H9" i="2" s="1"/>
  <c r="E75" i="1"/>
  <c r="C76" i="1" s="1"/>
  <c r="D76" i="1" s="1"/>
  <c r="E53" i="1"/>
  <c r="C54" i="1" s="1"/>
  <c r="D54" i="1" s="1"/>
  <c r="E31" i="1"/>
  <c r="C32" i="1" s="1"/>
  <c r="D32" i="1" s="1"/>
  <c r="L19" i="1" l="1"/>
  <c r="L23" i="1"/>
  <c r="L20" i="1"/>
  <c r="L22" i="1"/>
  <c r="L24" i="1"/>
  <c r="L21" i="1"/>
  <c r="N19" i="1"/>
  <c r="D10" i="1"/>
  <c r="E10" i="1" s="1"/>
  <c r="C11" i="1" s="1"/>
  <c r="E8" i="2"/>
  <c r="C9" i="2" s="1"/>
  <c r="N24" i="1"/>
  <c r="N20" i="1"/>
  <c r="N26" i="1" s="1"/>
  <c r="N22" i="1"/>
  <c r="N23" i="1"/>
  <c r="I9" i="2"/>
  <c r="J9" i="2" s="1"/>
  <c r="H10" i="2" s="1"/>
  <c r="E76" i="1"/>
  <c r="C77" i="1" s="1"/>
  <c r="D77" i="1" s="1"/>
  <c r="E54" i="1"/>
  <c r="C55" i="1" s="1"/>
  <c r="D55" i="1" s="1"/>
  <c r="E32" i="1"/>
  <c r="C33" i="1" s="1"/>
  <c r="D33" i="1" s="1"/>
  <c r="N25" i="1" l="1"/>
  <c r="O25" i="1" s="1"/>
  <c r="D11" i="1"/>
  <c r="E11" i="1" s="1"/>
  <c r="C12" i="1" s="1"/>
  <c r="D9" i="2"/>
  <c r="I10" i="2"/>
  <c r="J10" i="2" s="1"/>
  <c r="E77" i="1"/>
  <c r="C78" i="1" s="1"/>
  <c r="D78" i="1" s="1"/>
  <c r="E55" i="1"/>
  <c r="C56" i="1" s="1"/>
  <c r="D56" i="1" s="1"/>
  <c r="E33" i="1"/>
  <c r="C34" i="1" s="1"/>
  <c r="D34" i="1" s="1"/>
  <c r="D12" i="1" l="1"/>
  <c r="E12" i="1" s="1"/>
  <c r="C13" i="1" s="1"/>
  <c r="E9" i="2"/>
  <c r="C10" i="2" s="1"/>
  <c r="H11" i="2"/>
  <c r="I11" i="2" s="1"/>
  <c r="J11" i="2" s="1"/>
  <c r="H12" i="2" s="1"/>
  <c r="I12" i="2" s="1"/>
  <c r="J12" i="2" s="1"/>
  <c r="H13" i="2" s="1"/>
  <c r="E78" i="1"/>
  <c r="C79" i="1" s="1"/>
  <c r="D79" i="1" s="1"/>
  <c r="E56" i="1"/>
  <c r="C57" i="1" s="1"/>
  <c r="D57" i="1" s="1"/>
  <c r="E34" i="1"/>
  <c r="C35" i="1" s="1"/>
  <c r="D35" i="1" s="1"/>
  <c r="D13" i="1" l="1"/>
  <c r="E13" i="1" s="1"/>
  <c r="C14" i="1" s="1"/>
  <c r="D10" i="2"/>
  <c r="E10" i="2" s="1"/>
  <c r="C11" i="2" s="1"/>
  <c r="I13" i="2"/>
  <c r="J13" i="2" s="1"/>
  <c r="H14" i="2" s="1"/>
  <c r="E79" i="1"/>
  <c r="C80" i="1" s="1"/>
  <c r="D80" i="1" s="1"/>
  <c r="E57" i="1"/>
  <c r="C58" i="1" s="1"/>
  <c r="D58" i="1" s="1"/>
  <c r="E35" i="1"/>
  <c r="C36" i="1" s="1"/>
  <c r="D36" i="1" s="1"/>
  <c r="D14" i="1" l="1"/>
  <c r="E14" i="1" s="1"/>
  <c r="C15" i="1" s="1"/>
  <c r="D11" i="2"/>
  <c r="I14" i="2"/>
  <c r="J14" i="2" s="1"/>
  <c r="H15" i="2" s="1"/>
  <c r="E80" i="1"/>
  <c r="C81" i="1" s="1"/>
  <c r="D81" i="1" s="1"/>
  <c r="E58" i="1"/>
  <c r="C59" i="1" s="1"/>
  <c r="D59" i="1" s="1"/>
  <c r="E36" i="1"/>
  <c r="C37" i="1" s="1"/>
  <c r="D37" i="1" s="1"/>
  <c r="D15" i="1" l="1"/>
  <c r="E15" i="1" s="1"/>
  <c r="C16" i="1" s="1"/>
  <c r="E11" i="2"/>
  <c r="C12" i="2" s="1"/>
  <c r="I15" i="2"/>
  <c r="J15" i="2" s="1"/>
  <c r="H16" i="2" s="1"/>
  <c r="E81" i="1"/>
  <c r="C82" i="1" s="1"/>
  <c r="D82" i="1" s="1"/>
  <c r="E59" i="1"/>
  <c r="C60" i="1" s="1"/>
  <c r="D60" i="1" s="1"/>
  <c r="E37" i="1"/>
  <c r="C38" i="1" s="1"/>
  <c r="D38" i="1" s="1"/>
  <c r="D16" i="1" l="1"/>
  <c r="E16" i="1" s="1"/>
  <c r="C17" i="1" s="1"/>
  <c r="I16" i="2"/>
  <c r="J16" i="2" s="1"/>
  <c r="H17" i="2" s="1"/>
  <c r="E82" i="1"/>
  <c r="C83" i="1" s="1"/>
  <c r="D83" i="1" s="1"/>
  <c r="E60" i="1"/>
  <c r="C61" i="1" s="1"/>
  <c r="D61" i="1" s="1"/>
  <c r="E38" i="1"/>
  <c r="C39" i="1" s="1"/>
  <c r="D39" i="1" s="1"/>
  <c r="D17" i="1" l="1"/>
  <c r="E17" i="1" s="1"/>
  <c r="C18" i="1" s="1"/>
  <c r="D12" i="2"/>
  <c r="E12" i="2" s="1"/>
  <c r="C13" i="2" s="1"/>
  <c r="I17" i="2"/>
  <c r="J17" i="2" s="1"/>
  <c r="H18" i="2" s="1"/>
  <c r="E83" i="1"/>
  <c r="C84" i="1" s="1"/>
  <c r="D84" i="1" s="1"/>
  <c r="E61" i="1"/>
  <c r="C62" i="1" s="1"/>
  <c r="D62" i="1" s="1"/>
  <c r="E39" i="1"/>
  <c r="C40" i="1" s="1"/>
  <c r="D40" i="1" s="1"/>
  <c r="D18" i="1" l="1"/>
  <c r="E18" i="1" s="1"/>
  <c r="C19" i="1" s="1"/>
  <c r="I18" i="2"/>
  <c r="J18" i="2" s="1"/>
  <c r="H19" i="2" s="1"/>
  <c r="E84" i="1"/>
  <c r="C85" i="1" s="1"/>
  <c r="D85" i="1" s="1"/>
  <c r="E62" i="1"/>
  <c r="C63" i="1" s="1"/>
  <c r="D63" i="1" s="1"/>
  <c r="E40" i="1"/>
  <c r="C41" i="1" s="1"/>
  <c r="D41" i="1" s="1"/>
  <c r="D19" i="1" l="1"/>
  <c r="E19" i="1" s="1"/>
  <c r="C20" i="1" s="1"/>
  <c r="D13" i="2"/>
  <c r="E13" i="2" s="1"/>
  <c r="C14" i="2" s="1"/>
  <c r="I19" i="2"/>
  <c r="J19" i="2" s="1"/>
  <c r="H20" i="2" s="1"/>
  <c r="E85" i="1"/>
  <c r="C86" i="1" s="1"/>
  <c r="D86" i="1" s="1"/>
  <c r="E63" i="1"/>
  <c r="C64" i="1" s="1"/>
  <c r="D64" i="1" s="1"/>
  <c r="E41" i="1"/>
  <c r="C42" i="1" s="1"/>
  <c r="D42" i="1" s="1"/>
  <c r="D20" i="1" l="1"/>
  <c r="E20" i="1" s="1"/>
  <c r="C21" i="1" s="1"/>
  <c r="I20" i="2"/>
  <c r="J20" i="2" s="1"/>
  <c r="H21" i="2" s="1"/>
  <c r="E86" i="1"/>
  <c r="C87" i="1" s="1"/>
  <c r="D87" i="1" s="1"/>
  <c r="E64" i="1"/>
  <c r="C65" i="1" s="1"/>
  <c r="D65" i="1" s="1"/>
  <c r="E42" i="1"/>
  <c r="C43" i="1" s="1"/>
  <c r="D43" i="1" s="1"/>
  <c r="D21" i="1" l="1"/>
  <c r="E21" i="1" s="1"/>
  <c r="C22" i="1" s="1"/>
  <c r="D14" i="2"/>
  <c r="E14" i="2" s="1"/>
  <c r="C15" i="2" s="1"/>
  <c r="I21" i="2"/>
  <c r="J21" i="2" s="1"/>
  <c r="H22" i="2" s="1"/>
  <c r="E87" i="1"/>
  <c r="C88" i="1" s="1"/>
  <c r="D88" i="1" s="1"/>
  <c r="E65" i="1"/>
  <c r="C66" i="1" s="1"/>
  <c r="D66" i="1" s="1"/>
  <c r="E43" i="1"/>
  <c r="C44" i="1" s="1"/>
  <c r="D44" i="1" s="1"/>
  <c r="D22" i="1" l="1"/>
  <c r="E22" i="1" s="1"/>
  <c r="C23" i="1" s="1"/>
  <c r="D15" i="2"/>
  <c r="I22" i="2"/>
  <c r="J22" i="2" s="1"/>
  <c r="H23" i="2" s="1"/>
  <c r="E88" i="1"/>
  <c r="C89" i="1" s="1"/>
  <c r="D89" i="1" s="1"/>
  <c r="E66" i="1"/>
  <c r="C67" i="1" s="1"/>
  <c r="D67" i="1" s="1"/>
  <c r="E44" i="1"/>
  <c r="C45" i="1" s="1"/>
  <c r="D45" i="1" s="1"/>
  <c r="D23" i="1" l="1"/>
  <c r="E23" i="1" s="1"/>
  <c r="C24" i="1" s="1"/>
  <c r="E15" i="2"/>
  <c r="C16" i="2" s="1"/>
  <c r="I23" i="2"/>
  <c r="J23" i="2"/>
  <c r="E89" i="1"/>
  <c r="C90" i="1" s="1"/>
  <c r="E67" i="1"/>
  <c r="C68" i="1" s="1"/>
  <c r="E45" i="1"/>
  <c r="C46" i="1" s="1"/>
  <c r="D90" i="1" l="1"/>
  <c r="E90" i="1" s="1"/>
  <c r="D68" i="1"/>
  <c r="E68" i="1" s="1"/>
  <c r="D46" i="1"/>
  <c r="E46" i="1" s="1"/>
  <c r="D24" i="1"/>
  <c r="E24" i="1" s="1"/>
  <c r="D16" i="2"/>
  <c r="E16" i="2" s="1"/>
  <c r="C17" i="2" s="1"/>
  <c r="D17" i="2" l="1"/>
  <c r="E17" i="2" s="1"/>
  <c r="C18" i="2" s="1"/>
  <c r="D18" i="2" l="1"/>
  <c r="E18" i="2" l="1"/>
  <c r="C19" i="2" s="1"/>
  <c r="D19" i="2" l="1"/>
  <c r="E19" i="2" l="1"/>
  <c r="C20" i="2" s="1"/>
  <c r="D20" i="2" l="1"/>
  <c r="E20" i="2" l="1"/>
  <c r="C21" i="2" s="1"/>
  <c r="D21" i="2" l="1"/>
  <c r="E21" i="2" s="1"/>
  <c r="C22" i="2" s="1"/>
  <c r="D22" i="2" l="1"/>
  <c r="E22" i="2" s="1"/>
  <c r="C23" i="2" s="1"/>
  <c r="D23" i="2" l="1"/>
  <c r="E23" i="2" s="1"/>
</calcChain>
</file>

<file path=xl/sharedStrings.xml><?xml version="1.0" encoding="utf-8"?>
<sst xmlns="http://schemas.openxmlformats.org/spreadsheetml/2006/main" count="61" uniqueCount="33">
  <si>
    <t>The Finance of Adulting: Calculations for Teachers</t>
  </si>
  <si>
    <t>For slide 50</t>
  </si>
  <si>
    <t>Debt A: Monthly Compound Interest Rate</t>
  </si>
  <si>
    <t>Debt B: Annual Simple Interest Rate</t>
  </si>
  <si>
    <t>Scenario 1: Repay entire debt in 18 months</t>
  </si>
  <si>
    <t>Month</t>
  </si>
  <si>
    <t>Principal</t>
  </si>
  <si>
    <t>Interest</t>
  </si>
  <si>
    <t>Total Debt</t>
  </si>
  <si>
    <t>Payment</t>
  </si>
  <si>
    <t>Remaining Debt</t>
  </si>
  <si>
    <t>Month-12 Total</t>
  </si>
  <si>
    <t>Monthly payments of $27.21 clears the debt by 18th month.</t>
  </si>
  <si>
    <t>Month 13-18 Total</t>
  </si>
  <si>
    <t>Average of Monthly Payments</t>
  </si>
  <si>
    <t>Scenario 2: Pay only minimum payment</t>
  </si>
  <si>
    <t>$340.63 remains of a $400 credit card debt after 18 months, if one pays only the minimum payment.</t>
  </si>
  <si>
    <t xml:space="preserve">Scenario 3: Pay double of minimum payment = $20                          </t>
  </si>
  <si>
    <t>$142.73 remains of a $200 credit card debt after 18 months, if one pays $20 every month.</t>
  </si>
  <si>
    <t xml:space="preserve">Scenario 4: Pay $30 per month                                          </t>
  </si>
  <si>
    <t>The credit card company owes you $55.17 after 18 months if you pay $30 every month. You cleared your debt on the 17th month.</t>
  </si>
  <si>
    <t>For slide 51</t>
  </si>
  <si>
    <t>Investment A: 30% Monthly Compound Interest</t>
  </si>
  <si>
    <t>Investment B: 15% Monthly Compound Interest</t>
  </si>
  <si>
    <t>Deposits</t>
  </si>
  <si>
    <t>Total Investment</t>
  </si>
  <si>
    <t>*Minus $50 fee</t>
  </si>
  <si>
    <t>*Minus $15 fee</t>
  </si>
  <si>
    <t>Interesting fact:</t>
  </si>
  <si>
    <t xml:space="preserve">($30)(18 months) = </t>
  </si>
  <si>
    <t xml:space="preserve">($25)(18 months) = </t>
  </si>
  <si>
    <t>Earned about $148.38 in interest alone</t>
  </si>
  <si>
    <t>Earned about $57 in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</si>
</sst>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"/>
    <numFmt numFmtId="165" formatCode="_-&quot;$&quot;* #,##0.00_-;\-&quot;$&quot;* #,##0.00_-;_-&quot;$&quot;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Font="1"/>
    <xf numFmtId="0" fontId="2" fillId="0" borderId="0" xfId="0" applyFont="1"/>
    <xf numFmtId="165" fontId="2" fillId="0" borderId="0" xfId="1" applyFont="1"/>
    <xf numFmtId="0" fontId="2" fillId="4" borderId="0" xfId="0" applyFont="1" applyFill="1"/>
    <xf numFmtId="165" fontId="0" fillId="4" borderId="0" xfId="1" applyFont="1" applyFill="1"/>
    <xf numFmtId="0" fontId="3" fillId="0" borderId="0" xfId="0" applyFont="1"/>
    <xf numFmtId="0" fontId="4" fillId="0" borderId="0" xfId="0" applyFont="1"/>
    <xf numFmtId="165" fontId="0" fillId="0" borderId="0" xfId="1" applyFont="1" applyBorder="1"/>
    <xf numFmtId="165" fontId="0" fillId="0" borderId="3" xfId="1" applyFont="1" applyBorder="1"/>
    <xf numFmtId="165" fontId="0" fillId="0" borderId="4" xfId="1" applyFont="1" applyBorder="1"/>
    <xf numFmtId="165" fontId="2" fillId="2" borderId="4" xfId="1" applyFont="1" applyFill="1" applyBorder="1"/>
    <xf numFmtId="165" fontId="2" fillId="0" borderId="7" xfId="1" applyFont="1" applyBorder="1" applyAlignment="1">
      <alignment horizontal="center"/>
    </xf>
    <xf numFmtId="165" fontId="2" fillId="0" borderId="8" xfId="1" applyFont="1" applyBorder="1" applyAlignment="1">
      <alignment horizontal="center"/>
    </xf>
    <xf numFmtId="0" fontId="2" fillId="4" borderId="6" xfId="0" applyFont="1" applyFill="1" applyBorder="1"/>
    <xf numFmtId="165" fontId="0" fillId="4" borderId="7" xfId="1" applyFont="1" applyFill="1" applyBorder="1"/>
    <xf numFmtId="165" fontId="0" fillId="4" borderId="8" xfId="1" applyFont="1" applyFill="1" applyBorder="1"/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2" fillId="0" borderId="1" xfId="1" applyFont="1" applyBorder="1" applyAlignment="1">
      <alignment horizontal="center"/>
    </xf>
    <xf numFmtId="165" fontId="0" fillId="0" borderId="9" xfId="1" applyFont="1" applyBorder="1"/>
    <xf numFmtId="165" fontId="0" fillId="0" borderId="10" xfId="1" applyFont="1" applyBorder="1"/>
    <xf numFmtId="165" fontId="1" fillId="0" borderId="0" xfId="1" applyFont="1" applyFill="1" applyBorder="1"/>
    <xf numFmtId="165" fontId="2" fillId="3" borderId="4" xfId="1" applyFont="1" applyFill="1" applyBorder="1"/>
    <xf numFmtId="0" fontId="2" fillId="0" borderId="1" xfId="0" applyFont="1" applyBorder="1"/>
    <xf numFmtId="0" fontId="0" fillId="0" borderId="9" xfId="0" applyBorder="1"/>
    <xf numFmtId="0" fontId="0" fillId="0" borderId="10" xfId="0" applyBorder="1"/>
    <xf numFmtId="165" fontId="2" fillId="0" borderId="1" xfId="1" applyFont="1" applyBorder="1"/>
    <xf numFmtId="0" fontId="2" fillId="4" borderId="1" xfId="0" applyFont="1" applyFill="1" applyBorder="1"/>
    <xf numFmtId="165" fontId="0" fillId="4" borderId="1" xfId="1" applyFont="1" applyFill="1" applyBorder="1"/>
    <xf numFmtId="165" fontId="0" fillId="0" borderId="2" xfId="1" applyFont="1" applyBorder="1"/>
    <xf numFmtId="0" fontId="0" fillId="0" borderId="11" xfId="0" applyBorder="1"/>
    <xf numFmtId="165" fontId="0" fillId="0" borderId="11" xfId="1" applyFont="1" applyBorder="1"/>
    <xf numFmtId="0" fontId="0" fillId="0" borderId="3" xfId="0" applyBorder="1"/>
    <xf numFmtId="165" fontId="0" fillId="0" borderId="3" xfId="0" applyNumberFormat="1" applyBorder="1"/>
    <xf numFmtId="165" fontId="0" fillId="0" borderId="1" xfId="1" applyFont="1" applyBorder="1"/>
    <xf numFmtId="165" fontId="2" fillId="3" borderId="8" xfId="0" applyNumberFormat="1" applyFont="1" applyFill="1" applyBorder="1"/>
    <xf numFmtId="164" fontId="2" fillId="2" borderId="8" xfId="0" applyNumberFormat="1" applyFont="1" applyFill="1" applyBorder="1"/>
    <xf numFmtId="0" fontId="0" fillId="4" borderId="5" xfId="0" applyFill="1" applyBorder="1"/>
    <xf numFmtId="165" fontId="2" fillId="0" borderId="5" xfId="1" applyFont="1" applyBorder="1" applyAlignment="1">
      <alignment wrapText="1"/>
    </xf>
    <xf numFmtId="165" fontId="2" fillId="0" borderId="11" xfId="1" applyFont="1" applyBorder="1" applyAlignment="1">
      <alignment horizontal="center"/>
    </xf>
    <xf numFmtId="0" fontId="0" fillId="4" borderId="6" xfId="0" applyFill="1" applyBorder="1"/>
    <xf numFmtId="0" fontId="0" fillId="0" borderId="0" xfId="0" applyAlignment="1">
      <alignment vertical="center"/>
    </xf>
    <xf numFmtId="165" fontId="0" fillId="0" borderId="3" xfId="1" applyFont="1" applyFill="1" applyBorder="1"/>
    <xf numFmtId="165" fontId="2" fillId="2" borderId="5" xfId="1" applyFont="1" applyFill="1" applyBorder="1"/>
    <xf numFmtId="165" fontId="2" fillId="0" borderId="7" xfId="1" applyFont="1" applyBorder="1" applyAlignment="1">
      <alignment horizontal="center" vertical="center"/>
    </xf>
    <xf numFmtId="165" fontId="2" fillId="0" borderId="8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2" fillId="0" borderId="1" xfId="1" applyFont="1" applyBorder="1" applyAlignment="1">
      <alignment horizontal="center" vertical="center"/>
    </xf>
    <xf numFmtId="165" fontId="0" fillId="0" borderId="0" xfId="1" applyFont="1" applyAlignment="1">
      <alignment horizontal="left"/>
    </xf>
    <xf numFmtId="165" fontId="2" fillId="0" borderId="11" xfId="1" applyFont="1" applyBorder="1"/>
    <xf numFmtId="165" fontId="2" fillId="0" borderId="6" xfId="1" applyFont="1" applyBorder="1"/>
    <xf numFmtId="165" fontId="2" fillId="0" borderId="8" xfId="1" applyFont="1" applyBorder="1"/>
    <xf numFmtId="165" fontId="0" fillId="4" borderId="6" xfId="1" applyFont="1" applyFill="1" applyBorder="1"/>
    <xf numFmtId="165" fontId="2" fillId="0" borderId="7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EE6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B1A5-08CD-45F8-8250-B5833A3F596A}">
  <sheetPr>
    <pageSetUpPr fitToPage="1"/>
  </sheetPr>
  <dimension ref="A1:O91"/>
  <sheetViews>
    <sheetView zoomScaleNormal="100" workbookViewId="0">
      <selection sqref="A1:O1048576"/>
    </sheetView>
  </sheetViews>
  <sheetFormatPr defaultRowHeight="14.45"/>
  <cols>
    <col min="1" max="1" width="2.42578125" customWidth="1"/>
    <col min="3" max="3" width="10.140625" style="1" bestFit="1" customWidth="1"/>
    <col min="4" max="4" width="8.7109375" style="1"/>
    <col min="5" max="5" width="10.140625" style="1" bestFit="1" customWidth="1"/>
    <col min="6" max="6" width="9.5703125" style="1" bestFit="1" customWidth="1"/>
    <col min="9" max="9" width="8.7109375" style="1"/>
    <col min="10" max="10" width="17.7109375" style="1" customWidth="1"/>
    <col min="11" max="11" width="10.42578125" style="1" customWidth="1"/>
    <col min="12" max="12" width="9.5703125" style="1" bestFit="1" customWidth="1"/>
    <col min="13" max="13" width="10.85546875" bestFit="1" customWidth="1"/>
    <col min="15" max="15" width="14.85546875" customWidth="1"/>
  </cols>
  <sheetData>
    <row r="1" spans="1:15" ht="18.600000000000001">
      <c r="A1" s="6" t="s">
        <v>0</v>
      </c>
    </row>
    <row r="2" spans="1:15">
      <c r="A2" s="7" t="s">
        <v>1</v>
      </c>
    </row>
    <row r="4" spans="1:15">
      <c r="B4" s="2" t="s">
        <v>2</v>
      </c>
      <c r="J4" s="2" t="s">
        <v>3</v>
      </c>
      <c r="M4" s="1"/>
      <c r="N4" s="1"/>
    </row>
    <row r="5" spans="1:15">
      <c r="B5" s="14" t="s">
        <v>4</v>
      </c>
      <c r="C5" s="15"/>
      <c r="D5" s="15"/>
      <c r="E5" s="15"/>
      <c r="F5" s="16"/>
      <c r="J5" s="17" t="s">
        <v>5</v>
      </c>
      <c r="K5" s="20" t="s">
        <v>6</v>
      </c>
      <c r="L5" s="20" t="s">
        <v>7</v>
      </c>
      <c r="M5" s="20" t="s">
        <v>8</v>
      </c>
      <c r="N5" s="20" t="s">
        <v>9</v>
      </c>
      <c r="O5" s="13" t="s">
        <v>10</v>
      </c>
    </row>
    <row r="6" spans="1:15">
      <c r="B6" s="17" t="s">
        <v>5</v>
      </c>
      <c r="C6" s="12" t="s">
        <v>6</v>
      </c>
      <c r="D6" s="20" t="s">
        <v>7</v>
      </c>
      <c r="E6" s="12" t="s">
        <v>8</v>
      </c>
      <c r="F6" s="20" t="s">
        <v>9</v>
      </c>
      <c r="J6" s="18">
        <v>1</v>
      </c>
      <c r="K6" s="21">
        <f t="shared" ref="K6:K17" si="0">$K$18/12</f>
        <v>33.333333333333336</v>
      </c>
      <c r="L6" s="21">
        <f t="shared" ref="L6:L17" si="1">$L$18/12</f>
        <v>3.3333333333333335</v>
      </c>
      <c r="M6" s="21"/>
      <c r="N6" s="21">
        <f t="shared" ref="N6:N17" si="2">$N$18/12</f>
        <v>25</v>
      </c>
      <c r="O6" s="34"/>
    </row>
    <row r="7" spans="1:15">
      <c r="B7" s="18">
        <v>1</v>
      </c>
      <c r="C7" s="8">
        <v>400</v>
      </c>
      <c r="D7" s="21">
        <f>C7*(0.1999/12)</f>
        <v>6.663333333333334</v>
      </c>
      <c r="E7" s="8">
        <f>SUM(C7:D7)</f>
        <v>406.66333333333336</v>
      </c>
      <c r="F7" s="21">
        <v>27.21</v>
      </c>
      <c r="J7" s="18">
        <v>2</v>
      </c>
      <c r="K7" s="21">
        <f t="shared" si="0"/>
        <v>33.333333333333336</v>
      </c>
      <c r="L7" s="21">
        <f t="shared" si="1"/>
        <v>3.3333333333333335</v>
      </c>
      <c r="M7" s="21"/>
      <c r="N7" s="21">
        <f t="shared" si="2"/>
        <v>25</v>
      </c>
      <c r="O7" s="34"/>
    </row>
    <row r="8" spans="1:15">
      <c r="B8" s="18">
        <v>2</v>
      </c>
      <c r="C8" s="8">
        <f>E7-F7</f>
        <v>379.45333333333338</v>
      </c>
      <c r="D8" s="21">
        <f t="shared" ref="D8:D24" si="3">C8*(0.1999/12)</f>
        <v>6.3210601111111124</v>
      </c>
      <c r="E8" s="8">
        <f>SUM(C8:D8)</f>
        <v>385.77439344444451</v>
      </c>
      <c r="F8" s="21">
        <v>27.21</v>
      </c>
      <c r="J8" s="18">
        <v>3</v>
      </c>
      <c r="K8" s="21">
        <f t="shared" si="0"/>
        <v>33.333333333333336</v>
      </c>
      <c r="L8" s="21">
        <f t="shared" si="1"/>
        <v>3.3333333333333335</v>
      </c>
      <c r="M8" s="21"/>
      <c r="N8" s="21">
        <f t="shared" si="2"/>
        <v>25</v>
      </c>
      <c r="O8" s="34"/>
    </row>
    <row r="9" spans="1:15">
      <c r="B9" s="18">
        <v>3</v>
      </c>
      <c r="C9" s="8">
        <f t="shared" ref="C9:C24" si="4">E8-F8</f>
        <v>358.56439344444453</v>
      </c>
      <c r="D9" s="21">
        <f t="shared" si="3"/>
        <v>5.973085187462039</v>
      </c>
      <c r="E9" s="8">
        <f t="shared" ref="E9:E24" si="5">SUM(C9:D9)</f>
        <v>364.53747863190659</v>
      </c>
      <c r="F9" s="21">
        <v>27.21</v>
      </c>
      <c r="J9" s="18">
        <v>4</v>
      </c>
      <c r="K9" s="21">
        <f t="shared" si="0"/>
        <v>33.333333333333336</v>
      </c>
      <c r="L9" s="21">
        <f t="shared" si="1"/>
        <v>3.3333333333333335</v>
      </c>
      <c r="M9" s="21"/>
      <c r="N9" s="21">
        <f t="shared" si="2"/>
        <v>25</v>
      </c>
      <c r="O9" s="34"/>
    </row>
    <row r="10" spans="1:15">
      <c r="B10" s="18">
        <v>4</v>
      </c>
      <c r="C10" s="8">
        <f t="shared" si="4"/>
        <v>337.32747863190662</v>
      </c>
      <c r="D10" s="21">
        <f t="shared" si="3"/>
        <v>5.6193135815431781</v>
      </c>
      <c r="E10" s="8">
        <f t="shared" si="5"/>
        <v>342.94679221344978</v>
      </c>
      <c r="F10" s="21">
        <v>27.21</v>
      </c>
      <c r="J10" s="18">
        <v>5</v>
      </c>
      <c r="K10" s="21">
        <f t="shared" si="0"/>
        <v>33.333333333333336</v>
      </c>
      <c r="L10" s="21">
        <f t="shared" si="1"/>
        <v>3.3333333333333335</v>
      </c>
      <c r="M10" s="21"/>
      <c r="N10" s="21">
        <f t="shared" si="2"/>
        <v>25</v>
      </c>
      <c r="O10" s="34"/>
    </row>
    <row r="11" spans="1:15">
      <c r="B11" s="18">
        <v>5</v>
      </c>
      <c r="C11" s="8">
        <f t="shared" si="4"/>
        <v>315.7367922134498</v>
      </c>
      <c r="D11" s="21">
        <f t="shared" si="3"/>
        <v>5.2596487302890518</v>
      </c>
      <c r="E11" s="8">
        <f t="shared" si="5"/>
        <v>320.99644094373883</v>
      </c>
      <c r="F11" s="21">
        <v>27.21</v>
      </c>
      <c r="J11" s="18">
        <v>6</v>
      </c>
      <c r="K11" s="21">
        <f t="shared" si="0"/>
        <v>33.333333333333336</v>
      </c>
      <c r="L11" s="21">
        <f t="shared" si="1"/>
        <v>3.3333333333333335</v>
      </c>
      <c r="M11" s="21"/>
      <c r="N11" s="21">
        <f t="shared" si="2"/>
        <v>25</v>
      </c>
      <c r="O11" s="34"/>
    </row>
    <row r="12" spans="1:15">
      <c r="B12" s="18">
        <v>6</v>
      </c>
      <c r="C12" s="8">
        <f t="shared" si="4"/>
        <v>293.78644094373885</v>
      </c>
      <c r="D12" s="21">
        <f t="shared" si="3"/>
        <v>4.8939924620544497</v>
      </c>
      <c r="E12" s="8">
        <f t="shared" si="5"/>
        <v>298.68043340579328</v>
      </c>
      <c r="F12" s="21">
        <v>27.21</v>
      </c>
      <c r="J12" s="18">
        <v>7</v>
      </c>
      <c r="K12" s="21">
        <f t="shared" si="0"/>
        <v>33.333333333333336</v>
      </c>
      <c r="L12" s="21">
        <f t="shared" si="1"/>
        <v>3.3333333333333335</v>
      </c>
      <c r="M12" s="21"/>
      <c r="N12" s="21">
        <f t="shared" si="2"/>
        <v>25</v>
      </c>
      <c r="O12" s="34"/>
    </row>
    <row r="13" spans="1:15">
      <c r="B13" s="18">
        <v>7</v>
      </c>
      <c r="C13" s="8">
        <f t="shared" si="4"/>
        <v>271.4704334057933</v>
      </c>
      <c r="D13" s="21">
        <f t="shared" si="3"/>
        <v>4.5222449698181739</v>
      </c>
      <c r="E13" s="8">
        <f t="shared" si="5"/>
        <v>275.99267837561149</v>
      </c>
      <c r="F13" s="21">
        <v>27.21</v>
      </c>
      <c r="J13" s="18">
        <v>8</v>
      </c>
      <c r="K13" s="21">
        <f t="shared" si="0"/>
        <v>33.333333333333336</v>
      </c>
      <c r="L13" s="21">
        <f t="shared" si="1"/>
        <v>3.3333333333333335</v>
      </c>
      <c r="M13" s="21"/>
      <c r="N13" s="21">
        <f t="shared" si="2"/>
        <v>25</v>
      </c>
      <c r="O13" s="34"/>
    </row>
    <row r="14" spans="1:15">
      <c r="B14" s="18">
        <v>8</v>
      </c>
      <c r="C14" s="8">
        <f t="shared" si="4"/>
        <v>248.78267837561148</v>
      </c>
      <c r="D14" s="21">
        <f t="shared" si="3"/>
        <v>4.1443047839403944</v>
      </c>
      <c r="E14" s="8">
        <f t="shared" si="5"/>
        <v>252.92698315955187</v>
      </c>
      <c r="F14" s="21">
        <v>27.21</v>
      </c>
      <c r="J14" s="18">
        <v>9</v>
      </c>
      <c r="K14" s="21">
        <f t="shared" si="0"/>
        <v>33.333333333333336</v>
      </c>
      <c r="L14" s="21">
        <f t="shared" si="1"/>
        <v>3.3333333333333335</v>
      </c>
      <c r="M14" s="21"/>
      <c r="N14" s="21">
        <f t="shared" si="2"/>
        <v>25</v>
      </c>
      <c r="O14" s="34"/>
    </row>
    <row r="15" spans="1:15">
      <c r="B15" s="18">
        <v>9</v>
      </c>
      <c r="C15" s="8">
        <f t="shared" si="4"/>
        <v>225.71698315955186</v>
      </c>
      <c r="D15" s="21">
        <f t="shared" si="3"/>
        <v>3.7600687444662015</v>
      </c>
      <c r="E15" s="8">
        <f t="shared" si="5"/>
        <v>229.47705190401805</v>
      </c>
      <c r="F15" s="21">
        <v>27.21</v>
      </c>
      <c r="J15" s="18">
        <v>10</v>
      </c>
      <c r="K15" s="21">
        <f t="shared" si="0"/>
        <v>33.333333333333336</v>
      </c>
      <c r="L15" s="21">
        <f t="shared" si="1"/>
        <v>3.3333333333333335</v>
      </c>
      <c r="M15" s="21"/>
      <c r="N15" s="21">
        <f t="shared" si="2"/>
        <v>25</v>
      </c>
      <c r="O15" s="34"/>
    </row>
    <row r="16" spans="1:15">
      <c r="B16" s="18">
        <v>10</v>
      </c>
      <c r="C16" s="8">
        <f t="shared" si="4"/>
        <v>202.26705190401805</v>
      </c>
      <c r="D16" s="21">
        <f t="shared" si="3"/>
        <v>3.3694319729677673</v>
      </c>
      <c r="E16" s="8">
        <f t="shared" si="5"/>
        <v>205.63648387698581</v>
      </c>
      <c r="F16" s="21">
        <v>27.21</v>
      </c>
      <c r="J16" s="18">
        <v>11</v>
      </c>
      <c r="K16" s="21">
        <f t="shared" si="0"/>
        <v>33.333333333333336</v>
      </c>
      <c r="L16" s="21">
        <f t="shared" si="1"/>
        <v>3.3333333333333335</v>
      </c>
      <c r="M16" s="21"/>
      <c r="N16" s="21">
        <f>$N$18/12</f>
        <v>25</v>
      </c>
      <c r="O16" s="34"/>
    </row>
    <row r="17" spans="2:15">
      <c r="B17" s="18">
        <v>11</v>
      </c>
      <c r="C17" s="8">
        <f t="shared" si="4"/>
        <v>178.4264838769858</v>
      </c>
      <c r="D17" s="21">
        <f t="shared" si="3"/>
        <v>2.9722878439174552</v>
      </c>
      <c r="E17" s="8">
        <f t="shared" si="5"/>
        <v>181.39877172090326</v>
      </c>
      <c r="F17" s="21">
        <v>27.21</v>
      </c>
      <c r="J17" s="18">
        <v>12</v>
      </c>
      <c r="K17" s="21">
        <f t="shared" si="0"/>
        <v>33.333333333333336</v>
      </c>
      <c r="L17" s="21">
        <f t="shared" si="1"/>
        <v>3.3333333333333335</v>
      </c>
      <c r="M17" s="21"/>
      <c r="N17" s="21">
        <f t="shared" si="2"/>
        <v>25</v>
      </c>
      <c r="O17" s="34"/>
    </row>
    <row r="18" spans="2:15">
      <c r="B18" s="18">
        <v>12</v>
      </c>
      <c r="C18" s="8">
        <f t="shared" si="4"/>
        <v>154.18877172090325</v>
      </c>
      <c r="D18" s="21">
        <f t="shared" si="3"/>
        <v>2.5685279555840466</v>
      </c>
      <c r="E18" s="8">
        <f t="shared" si="5"/>
        <v>156.75729967648729</v>
      </c>
      <c r="F18" s="21">
        <v>27.21</v>
      </c>
      <c r="J18" s="17" t="s">
        <v>11</v>
      </c>
      <c r="K18" s="36">
        <v>400</v>
      </c>
      <c r="L18" s="36">
        <f>K18*0.1</f>
        <v>40</v>
      </c>
      <c r="M18" s="36">
        <f>SUM(K18:L18)</f>
        <v>440</v>
      </c>
      <c r="N18" s="36">
        <v>300</v>
      </c>
      <c r="O18" s="37">
        <f>M18-N18</f>
        <v>140</v>
      </c>
    </row>
    <row r="19" spans="2:15">
      <c r="B19" s="18">
        <v>13</v>
      </c>
      <c r="C19" s="8">
        <f t="shared" si="4"/>
        <v>129.54729967648728</v>
      </c>
      <c r="D19" s="21">
        <f t="shared" si="3"/>
        <v>2.1580421004441508</v>
      </c>
      <c r="E19" s="8">
        <f t="shared" si="5"/>
        <v>131.70534177693145</v>
      </c>
      <c r="F19" s="21">
        <v>27.21</v>
      </c>
      <c r="J19" s="18">
        <v>13</v>
      </c>
      <c r="K19" s="21">
        <f>$K$25/6</f>
        <v>23.333333333333332</v>
      </c>
      <c r="L19" s="21">
        <f t="shared" ref="L19:L24" si="6">$L$25/6</f>
        <v>0.19444444444444445</v>
      </c>
      <c r="M19" s="21"/>
      <c r="N19" s="21">
        <f t="shared" ref="N19:N24" si="7">$M$25/6</f>
        <v>23.527777777777775</v>
      </c>
      <c r="O19" s="35"/>
    </row>
    <row r="20" spans="2:15">
      <c r="B20" s="18">
        <v>14</v>
      </c>
      <c r="C20" s="8">
        <f t="shared" si="4"/>
        <v>104.49534177693144</v>
      </c>
      <c r="D20" s="21">
        <f t="shared" si="3"/>
        <v>1.7407182351007162</v>
      </c>
      <c r="E20" s="8">
        <f t="shared" si="5"/>
        <v>106.23606001203215</v>
      </c>
      <c r="F20" s="21">
        <v>27.21</v>
      </c>
      <c r="J20" s="18">
        <v>14</v>
      </c>
      <c r="K20" s="21">
        <f t="shared" ref="K20:K24" si="8">$K$25/6</f>
        <v>23.333333333333332</v>
      </c>
      <c r="L20" s="21">
        <f t="shared" si="6"/>
        <v>0.19444444444444445</v>
      </c>
      <c r="M20" s="21"/>
      <c r="N20" s="21">
        <f t="shared" si="7"/>
        <v>23.527777777777775</v>
      </c>
      <c r="O20" s="34"/>
    </row>
    <row r="21" spans="2:15">
      <c r="B21" s="18">
        <v>15</v>
      </c>
      <c r="C21" s="8">
        <f t="shared" si="4"/>
        <v>79.026060012032161</v>
      </c>
      <c r="D21" s="21">
        <f t="shared" si="3"/>
        <v>1.3164424497004359</v>
      </c>
      <c r="E21" s="8">
        <f t="shared" si="5"/>
        <v>80.342502461732593</v>
      </c>
      <c r="F21" s="21">
        <v>27.21</v>
      </c>
      <c r="J21" s="18">
        <v>15</v>
      </c>
      <c r="K21" s="21">
        <f t="shared" si="8"/>
        <v>23.333333333333332</v>
      </c>
      <c r="L21" s="21">
        <f t="shared" si="6"/>
        <v>0.19444444444444445</v>
      </c>
      <c r="M21" s="21"/>
      <c r="N21" s="21">
        <f>$M$25/6</f>
        <v>23.527777777777775</v>
      </c>
      <c r="O21" s="34"/>
    </row>
    <row r="22" spans="2:15">
      <c r="B22" s="18">
        <v>16</v>
      </c>
      <c r="C22" s="8">
        <f t="shared" si="4"/>
        <v>53.132502461732592</v>
      </c>
      <c r="D22" s="21">
        <f t="shared" si="3"/>
        <v>0.88509893684169549</v>
      </c>
      <c r="E22" s="8">
        <f t="shared" si="5"/>
        <v>54.017601398574286</v>
      </c>
      <c r="F22" s="21">
        <v>27.21</v>
      </c>
      <c r="J22" s="18">
        <v>16</v>
      </c>
      <c r="K22" s="21">
        <f t="shared" si="8"/>
        <v>23.333333333333332</v>
      </c>
      <c r="L22" s="21">
        <f>$L$25/6</f>
        <v>0.19444444444444445</v>
      </c>
      <c r="M22" s="21"/>
      <c r="N22" s="21">
        <f t="shared" si="7"/>
        <v>23.527777777777775</v>
      </c>
      <c r="O22" s="34"/>
    </row>
    <row r="23" spans="2:15">
      <c r="B23" s="18">
        <v>17</v>
      </c>
      <c r="C23" s="8">
        <f t="shared" si="4"/>
        <v>26.807601398574285</v>
      </c>
      <c r="D23" s="21">
        <f t="shared" si="3"/>
        <v>0.44656995996458332</v>
      </c>
      <c r="E23" s="8">
        <f t="shared" si="5"/>
        <v>27.254171358538869</v>
      </c>
      <c r="F23" s="21">
        <v>27.21</v>
      </c>
      <c r="J23" s="18">
        <v>17</v>
      </c>
      <c r="K23" s="21">
        <f>$K$25/6</f>
        <v>23.333333333333332</v>
      </c>
      <c r="L23" s="21">
        <f t="shared" si="6"/>
        <v>0.19444444444444445</v>
      </c>
      <c r="M23" s="21"/>
      <c r="N23" s="21">
        <f t="shared" si="7"/>
        <v>23.527777777777775</v>
      </c>
      <c r="O23" s="34"/>
    </row>
    <row r="24" spans="2:15">
      <c r="B24" s="19">
        <v>18</v>
      </c>
      <c r="C24" s="10">
        <f t="shared" si="4"/>
        <v>4.4171358538868333E-2</v>
      </c>
      <c r="D24" s="22">
        <f t="shared" si="3"/>
        <v>7.3582121432664834E-4</v>
      </c>
      <c r="E24" s="11">
        <f t="shared" si="5"/>
        <v>4.4907179753194984E-2</v>
      </c>
      <c r="F24" s="22"/>
      <c r="J24" s="18">
        <v>18</v>
      </c>
      <c r="K24" s="21">
        <f t="shared" si="8"/>
        <v>23.333333333333332</v>
      </c>
      <c r="L24" s="21">
        <f t="shared" si="6"/>
        <v>0.19444444444444445</v>
      </c>
      <c r="M24" s="21"/>
      <c r="N24" s="21">
        <f t="shared" si="7"/>
        <v>23.527777777777775</v>
      </c>
      <c r="O24" s="34"/>
    </row>
    <row r="25" spans="2:15">
      <c r="B25" s="2" t="s">
        <v>12</v>
      </c>
      <c r="C25" s="3"/>
      <c r="D25" s="3"/>
      <c r="E25" s="3"/>
      <c r="F25" s="3"/>
      <c r="J25" s="41" t="s">
        <v>13</v>
      </c>
      <c r="K25" s="33">
        <f>M18-N18</f>
        <v>140</v>
      </c>
      <c r="L25" s="33">
        <f>K19*(0.1/2)</f>
        <v>1.1666666666666667</v>
      </c>
      <c r="M25" s="36">
        <f>SUM(K25:L25)</f>
        <v>141.16666666666666</v>
      </c>
      <c r="N25" s="36">
        <f>SUM(N19:N24)</f>
        <v>141.16666666666666</v>
      </c>
      <c r="O25" s="38">
        <f>M25-N25</f>
        <v>0</v>
      </c>
    </row>
    <row r="26" spans="2:15" ht="43.5">
      <c r="J26" s="42"/>
      <c r="K26" s="15"/>
      <c r="L26" s="16"/>
      <c r="M26" s="40" t="s">
        <v>14</v>
      </c>
      <c r="N26" s="22">
        <f>AVERAGE(N6:N17,N19:N23)</f>
        <v>24.566993464052285</v>
      </c>
      <c r="O26" s="39"/>
    </row>
    <row r="27" spans="2:15">
      <c r="B27" s="14" t="s">
        <v>15</v>
      </c>
      <c r="C27" s="15"/>
      <c r="D27" s="15"/>
      <c r="E27" s="15"/>
      <c r="F27" s="16"/>
    </row>
    <row r="28" spans="2:15">
      <c r="B28" s="17" t="s">
        <v>5</v>
      </c>
      <c r="C28" s="12" t="s">
        <v>6</v>
      </c>
      <c r="D28" s="20" t="s">
        <v>7</v>
      </c>
      <c r="E28" s="12" t="s">
        <v>8</v>
      </c>
      <c r="F28" s="20" t="s">
        <v>9</v>
      </c>
      <c r="J28"/>
      <c r="M28" s="1"/>
      <c r="N28" s="1"/>
    </row>
    <row r="29" spans="2:15">
      <c r="B29" s="18">
        <v>1</v>
      </c>
      <c r="C29" s="8">
        <v>400</v>
      </c>
      <c r="D29" s="21">
        <f>C29*(0.1999/12)</f>
        <v>6.663333333333334</v>
      </c>
      <c r="E29" s="8">
        <f>SUM(C29:D29)</f>
        <v>406.66333333333336</v>
      </c>
      <c r="F29" s="21">
        <v>10</v>
      </c>
    </row>
    <row r="30" spans="2:15">
      <c r="B30" s="18">
        <v>2</v>
      </c>
      <c r="C30" s="8">
        <f>E29-F29</f>
        <v>396.66333333333336</v>
      </c>
      <c r="D30" s="21">
        <f t="shared" ref="D30:D46" si="9">C30*(0.1999/12)</f>
        <v>6.6077500277777785</v>
      </c>
      <c r="E30" s="8">
        <f>SUM(C30:D30)</f>
        <v>403.27108336111115</v>
      </c>
      <c r="F30" s="21">
        <v>10</v>
      </c>
    </row>
    <row r="31" spans="2:15">
      <c r="B31" s="18">
        <v>3</v>
      </c>
      <c r="C31" s="8">
        <f t="shared" ref="C31:C45" si="10">E30-F30</f>
        <v>393.27108336111115</v>
      </c>
      <c r="D31" s="21">
        <f t="shared" si="9"/>
        <v>6.55124079699051</v>
      </c>
      <c r="E31" s="8">
        <f t="shared" ref="E31:E45" si="11">SUM(C31:D31)</f>
        <v>399.82232415810165</v>
      </c>
      <c r="F31" s="21">
        <v>10</v>
      </c>
    </row>
    <row r="32" spans="2:15">
      <c r="B32" s="18">
        <v>4</v>
      </c>
      <c r="C32" s="8">
        <f t="shared" si="10"/>
        <v>389.82232415810165</v>
      </c>
      <c r="D32" s="21">
        <f t="shared" si="9"/>
        <v>6.4937902166003774</v>
      </c>
      <c r="E32" s="8">
        <f t="shared" si="11"/>
        <v>396.31611437470201</v>
      </c>
      <c r="F32" s="21">
        <v>10</v>
      </c>
    </row>
    <row r="33" spans="2:6">
      <c r="B33" s="18">
        <v>5</v>
      </c>
      <c r="C33" s="8">
        <f t="shared" si="10"/>
        <v>386.31611437470201</v>
      </c>
      <c r="D33" s="21">
        <f t="shared" si="9"/>
        <v>6.4353826052919114</v>
      </c>
      <c r="E33" s="8">
        <f t="shared" si="11"/>
        <v>392.75149697999393</v>
      </c>
      <c r="F33" s="21">
        <v>10</v>
      </c>
    </row>
    <row r="34" spans="2:6">
      <c r="B34" s="18">
        <v>6</v>
      </c>
      <c r="C34" s="8">
        <f t="shared" si="10"/>
        <v>382.75149697999393</v>
      </c>
      <c r="D34" s="21">
        <f t="shared" si="9"/>
        <v>6.3760020205250658</v>
      </c>
      <c r="E34" s="8">
        <f t="shared" si="11"/>
        <v>389.12749900051898</v>
      </c>
      <c r="F34" s="21">
        <v>10</v>
      </c>
    </row>
    <row r="35" spans="2:6">
      <c r="B35" s="18">
        <v>7</v>
      </c>
      <c r="C35" s="8">
        <f t="shared" si="10"/>
        <v>379.12749900051898</v>
      </c>
      <c r="D35" s="21">
        <f t="shared" si="9"/>
        <v>6.3156322541836456</v>
      </c>
      <c r="E35" s="8">
        <f t="shared" si="11"/>
        <v>385.44313125470262</v>
      </c>
      <c r="F35" s="21">
        <v>10</v>
      </c>
    </row>
    <row r="36" spans="2:6">
      <c r="B36" s="18">
        <v>8</v>
      </c>
      <c r="C36" s="8">
        <f t="shared" si="10"/>
        <v>375.44313125470262</v>
      </c>
      <c r="D36" s="21">
        <f t="shared" si="9"/>
        <v>6.2542568281512549</v>
      </c>
      <c r="E36" s="8">
        <f t="shared" si="11"/>
        <v>381.69738808285388</v>
      </c>
      <c r="F36" s="21">
        <v>10</v>
      </c>
    </row>
    <row r="37" spans="2:6">
      <c r="B37" s="18">
        <v>9</v>
      </c>
      <c r="C37" s="8">
        <f t="shared" si="10"/>
        <v>371.69738808285388</v>
      </c>
      <c r="D37" s="21">
        <f t="shared" si="9"/>
        <v>6.1918589898135412</v>
      </c>
      <c r="E37" s="8">
        <f t="shared" si="11"/>
        <v>377.88924707266744</v>
      </c>
      <c r="F37" s="21">
        <v>10</v>
      </c>
    </row>
    <row r="38" spans="2:6">
      <c r="B38" s="18">
        <v>10</v>
      </c>
      <c r="C38" s="8">
        <f t="shared" si="10"/>
        <v>367.88924707266744</v>
      </c>
      <c r="D38" s="21">
        <f t="shared" si="9"/>
        <v>6.1284217074855185</v>
      </c>
      <c r="E38" s="8">
        <f t="shared" si="11"/>
        <v>374.01766878015297</v>
      </c>
      <c r="F38" s="21">
        <v>10</v>
      </c>
    </row>
    <row r="39" spans="2:6">
      <c r="B39" s="18">
        <v>11</v>
      </c>
      <c r="C39" s="8">
        <f t="shared" si="10"/>
        <v>364.01766878015297</v>
      </c>
      <c r="D39" s="21">
        <f t="shared" si="9"/>
        <v>6.0639276657627148</v>
      </c>
      <c r="E39" s="8">
        <f t="shared" si="11"/>
        <v>370.08159644591569</v>
      </c>
      <c r="F39" s="21">
        <v>10</v>
      </c>
    </row>
    <row r="40" spans="2:6">
      <c r="B40" s="18">
        <v>12</v>
      </c>
      <c r="C40" s="8">
        <f t="shared" si="10"/>
        <v>360.08159644591569</v>
      </c>
      <c r="D40" s="21">
        <f t="shared" si="9"/>
        <v>5.9983592607948788</v>
      </c>
      <c r="E40" s="8">
        <f t="shared" si="11"/>
        <v>366.07995570671056</v>
      </c>
      <c r="F40" s="21">
        <v>10</v>
      </c>
    </row>
    <row r="41" spans="2:6">
      <c r="B41" s="18">
        <v>13</v>
      </c>
      <c r="C41" s="8">
        <f t="shared" si="10"/>
        <v>356.07995570671056</v>
      </c>
      <c r="D41" s="21">
        <f t="shared" si="9"/>
        <v>5.9316985954809534</v>
      </c>
      <c r="E41" s="8">
        <f t="shared" si="11"/>
        <v>362.01165430219152</v>
      </c>
      <c r="F41" s="21">
        <v>10</v>
      </c>
    </row>
    <row r="42" spans="2:6">
      <c r="B42" s="18">
        <v>14</v>
      </c>
      <c r="C42" s="8">
        <f t="shared" si="10"/>
        <v>352.01165430219152</v>
      </c>
      <c r="D42" s="21">
        <f t="shared" si="9"/>
        <v>5.8639274745840071</v>
      </c>
      <c r="E42" s="8">
        <f t="shared" si="11"/>
        <v>357.8755817767755</v>
      </c>
      <c r="F42" s="21">
        <v>10</v>
      </c>
    </row>
    <row r="43" spans="2:6">
      <c r="B43" s="18">
        <v>15</v>
      </c>
      <c r="C43" s="8">
        <f t="shared" si="10"/>
        <v>347.8755817767755</v>
      </c>
      <c r="D43" s="21">
        <f t="shared" si="9"/>
        <v>5.7950273997647859</v>
      </c>
      <c r="E43" s="8">
        <f t="shared" si="11"/>
        <v>353.67060917654027</v>
      </c>
      <c r="F43" s="21">
        <v>10</v>
      </c>
    </row>
    <row r="44" spans="2:6">
      <c r="B44" s="18">
        <v>16</v>
      </c>
      <c r="C44" s="8">
        <f t="shared" si="10"/>
        <v>343.67060917654027</v>
      </c>
      <c r="D44" s="21">
        <f t="shared" si="9"/>
        <v>5.7249795645325339</v>
      </c>
      <c r="E44" s="8">
        <f t="shared" si="11"/>
        <v>349.3955887410728</v>
      </c>
      <c r="F44" s="21">
        <v>10</v>
      </c>
    </row>
    <row r="45" spans="2:6">
      <c r="B45" s="18">
        <v>17</v>
      </c>
      <c r="C45" s="8">
        <f t="shared" si="10"/>
        <v>339.3955887410728</v>
      </c>
      <c r="D45" s="21">
        <f t="shared" si="9"/>
        <v>5.6537648491117043</v>
      </c>
      <c r="E45" s="23">
        <f t="shared" si="11"/>
        <v>345.04935359018452</v>
      </c>
      <c r="F45" s="21">
        <v>10</v>
      </c>
    </row>
    <row r="46" spans="2:6">
      <c r="B46" s="19">
        <v>18</v>
      </c>
      <c r="C46" s="10">
        <f t="shared" ref="C46" si="12">E45-F45</f>
        <v>335.04935359018452</v>
      </c>
      <c r="D46" s="22">
        <f t="shared" si="9"/>
        <v>5.5813638152231571</v>
      </c>
      <c r="E46" s="24">
        <f t="shared" ref="E46" si="13">SUM(C46:D46)</f>
        <v>340.63071740540767</v>
      </c>
      <c r="F46" s="22"/>
    </row>
    <row r="47" spans="2:6">
      <c r="B47" s="2" t="s">
        <v>16</v>
      </c>
    </row>
    <row r="49" spans="2:6">
      <c r="B49" s="29" t="s">
        <v>17</v>
      </c>
      <c r="C49" s="30"/>
      <c r="D49" s="30"/>
      <c r="E49" s="54"/>
      <c r="F49" s="30"/>
    </row>
    <row r="50" spans="2:6">
      <c r="B50" s="25" t="s">
        <v>5</v>
      </c>
      <c r="C50" s="52" t="s">
        <v>6</v>
      </c>
      <c r="D50" s="28" t="s">
        <v>7</v>
      </c>
      <c r="E50" s="55" t="s">
        <v>8</v>
      </c>
      <c r="F50" s="28" t="s">
        <v>9</v>
      </c>
    </row>
    <row r="51" spans="2:6">
      <c r="B51" s="32">
        <v>1</v>
      </c>
      <c r="C51" s="31">
        <v>400</v>
      </c>
      <c r="D51" s="21">
        <f>C51*(0.1999/12)</f>
        <v>6.663333333333334</v>
      </c>
      <c r="E51" s="31">
        <f>SUM(C51:D51)</f>
        <v>406.66333333333336</v>
      </c>
      <c r="F51" s="21">
        <v>20</v>
      </c>
    </row>
    <row r="52" spans="2:6">
      <c r="B52" s="26">
        <v>2</v>
      </c>
      <c r="C52" s="8">
        <f>E51-F51</f>
        <v>386.66333333333336</v>
      </c>
      <c r="D52" s="21">
        <f t="shared" ref="D52:D68" si="14">C52*(0.1999/12)</f>
        <v>6.441166694444445</v>
      </c>
      <c r="E52" s="8">
        <f>SUM(C52:D52)</f>
        <v>393.10450002777782</v>
      </c>
      <c r="F52" s="21">
        <v>20</v>
      </c>
    </row>
    <row r="53" spans="2:6">
      <c r="B53" s="26">
        <v>3</v>
      </c>
      <c r="C53" s="8">
        <f t="shared" ref="C53:C67" si="15">E52-F52</f>
        <v>373.10450002777782</v>
      </c>
      <c r="D53" s="21">
        <f t="shared" si="14"/>
        <v>6.2152991296293987</v>
      </c>
      <c r="E53" s="8">
        <f t="shared" ref="E53:E67" si="16">SUM(C53:D53)</f>
        <v>379.3197991574072</v>
      </c>
      <c r="F53" s="21">
        <v>20</v>
      </c>
    </row>
    <row r="54" spans="2:6">
      <c r="B54" s="26">
        <v>4</v>
      </c>
      <c r="C54" s="8">
        <f t="shared" si="15"/>
        <v>359.3197991574072</v>
      </c>
      <c r="D54" s="21">
        <f t="shared" si="14"/>
        <v>5.9856689876304756</v>
      </c>
      <c r="E54" s="8">
        <f t="shared" si="16"/>
        <v>365.30546814503771</v>
      </c>
      <c r="F54" s="21">
        <v>20</v>
      </c>
    </row>
    <row r="55" spans="2:6">
      <c r="B55" s="26">
        <v>5</v>
      </c>
      <c r="C55" s="8">
        <f t="shared" si="15"/>
        <v>345.30546814503771</v>
      </c>
      <c r="D55" s="21">
        <f t="shared" si="14"/>
        <v>5.7522135901827536</v>
      </c>
      <c r="E55" s="8">
        <f t="shared" si="16"/>
        <v>351.05768173522046</v>
      </c>
      <c r="F55" s="21">
        <v>20</v>
      </c>
    </row>
    <row r="56" spans="2:6">
      <c r="B56" s="26">
        <v>6</v>
      </c>
      <c r="C56" s="8">
        <f t="shared" si="15"/>
        <v>331.05768173522046</v>
      </c>
      <c r="D56" s="21">
        <f t="shared" si="14"/>
        <v>5.5148692149058807</v>
      </c>
      <c r="E56" s="8">
        <f t="shared" si="16"/>
        <v>336.57255095012636</v>
      </c>
      <c r="F56" s="21">
        <v>20</v>
      </c>
    </row>
    <row r="57" spans="2:6">
      <c r="B57" s="26">
        <v>7</v>
      </c>
      <c r="C57" s="8">
        <f t="shared" si="15"/>
        <v>316.57255095012636</v>
      </c>
      <c r="D57" s="21">
        <f t="shared" si="14"/>
        <v>5.2735710779108551</v>
      </c>
      <c r="E57" s="8">
        <f t="shared" si="16"/>
        <v>321.8461220280372</v>
      </c>
      <c r="F57" s="21">
        <v>20</v>
      </c>
    </row>
    <row r="58" spans="2:6">
      <c r="B58" s="26">
        <v>8</v>
      </c>
      <c r="C58" s="8">
        <f t="shared" si="15"/>
        <v>301.8461220280372</v>
      </c>
      <c r="D58" s="21">
        <f t="shared" si="14"/>
        <v>5.0282533161170528</v>
      </c>
      <c r="E58" s="8">
        <f t="shared" si="16"/>
        <v>306.87437534415426</v>
      </c>
      <c r="F58" s="21">
        <v>20</v>
      </c>
    </row>
    <row r="59" spans="2:6">
      <c r="B59" s="26">
        <v>9</v>
      </c>
      <c r="C59" s="8">
        <f t="shared" si="15"/>
        <v>286.87437534415426</v>
      </c>
      <c r="D59" s="21">
        <f t="shared" si="14"/>
        <v>4.7788489692747032</v>
      </c>
      <c r="E59" s="8">
        <f t="shared" si="16"/>
        <v>291.65322431342895</v>
      </c>
      <c r="F59" s="21">
        <v>20</v>
      </c>
    </row>
    <row r="60" spans="2:6">
      <c r="B60" s="26">
        <v>10</v>
      </c>
      <c r="C60" s="8">
        <f t="shared" si="15"/>
        <v>271.65322431342895</v>
      </c>
      <c r="D60" s="21">
        <f t="shared" si="14"/>
        <v>4.5252899616878706</v>
      </c>
      <c r="E60" s="8">
        <f t="shared" si="16"/>
        <v>276.17851427511681</v>
      </c>
      <c r="F60" s="21">
        <v>20</v>
      </c>
    </row>
    <row r="61" spans="2:6">
      <c r="B61" s="26">
        <v>11</v>
      </c>
      <c r="C61" s="8">
        <f t="shared" si="15"/>
        <v>256.17851427511681</v>
      </c>
      <c r="D61" s="21">
        <f t="shared" si="14"/>
        <v>4.2675070836329878</v>
      </c>
      <c r="E61" s="8">
        <f t="shared" si="16"/>
        <v>260.44602135874982</v>
      </c>
      <c r="F61" s="21">
        <v>20</v>
      </c>
    </row>
    <row r="62" spans="2:6">
      <c r="B62" s="26">
        <v>12</v>
      </c>
      <c r="C62" s="8">
        <f t="shared" si="15"/>
        <v>240.44602135874982</v>
      </c>
      <c r="D62" s="21">
        <f t="shared" si="14"/>
        <v>4.0054299724678408</v>
      </c>
      <c r="E62" s="8">
        <f t="shared" si="16"/>
        <v>244.45145133121767</v>
      </c>
      <c r="F62" s="21">
        <v>20</v>
      </c>
    </row>
    <row r="63" spans="2:6">
      <c r="B63" s="26">
        <v>13</v>
      </c>
      <c r="C63" s="8">
        <f t="shared" si="15"/>
        <v>224.45145133121767</v>
      </c>
      <c r="D63" s="21">
        <f t="shared" si="14"/>
        <v>3.7389870934258678</v>
      </c>
      <c r="E63" s="8">
        <f t="shared" si="16"/>
        <v>228.19043842464353</v>
      </c>
      <c r="F63" s="21">
        <v>20</v>
      </c>
    </row>
    <row r="64" spans="2:6">
      <c r="B64" s="26">
        <v>14</v>
      </c>
      <c r="C64" s="8">
        <f t="shared" si="15"/>
        <v>208.19043842464353</v>
      </c>
      <c r="D64" s="21">
        <f t="shared" si="14"/>
        <v>3.4681057200905201</v>
      </c>
      <c r="E64" s="8">
        <f t="shared" si="16"/>
        <v>211.65854414473404</v>
      </c>
      <c r="F64" s="21">
        <v>20</v>
      </c>
    </row>
    <row r="65" spans="2:6">
      <c r="B65" s="26">
        <v>15</v>
      </c>
      <c r="C65" s="8">
        <f t="shared" si="15"/>
        <v>191.65854414473404</v>
      </c>
      <c r="D65" s="21">
        <f t="shared" si="14"/>
        <v>3.1927119145443612</v>
      </c>
      <c r="E65" s="8">
        <f t="shared" si="16"/>
        <v>194.8512560592784</v>
      </c>
      <c r="F65" s="21">
        <v>20</v>
      </c>
    </row>
    <row r="66" spans="2:6">
      <c r="B66" s="26">
        <v>16</v>
      </c>
      <c r="C66" s="8">
        <f t="shared" si="15"/>
        <v>174.8512560592784</v>
      </c>
      <c r="D66" s="21">
        <f t="shared" si="14"/>
        <v>2.9127305071874794</v>
      </c>
      <c r="E66" s="8">
        <f t="shared" si="16"/>
        <v>177.76398656646589</v>
      </c>
      <c r="F66" s="21">
        <v>20</v>
      </c>
    </row>
    <row r="67" spans="2:6">
      <c r="B67" s="26">
        <v>17</v>
      </c>
      <c r="C67" s="8">
        <f t="shared" si="15"/>
        <v>157.76398656646589</v>
      </c>
      <c r="D67" s="21">
        <f t="shared" si="14"/>
        <v>2.628085076219711</v>
      </c>
      <c r="E67" s="23">
        <f t="shared" si="16"/>
        <v>160.39207164268561</v>
      </c>
      <c r="F67" s="21">
        <v>20</v>
      </c>
    </row>
    <row r="68" spans="2:6">
      <c r="B68" s="27">
        <v>18</v>
      </c>
      <c r="C68" s="10">
        <f t="shared" ref="C68" si="17">E67-F67</f>
        <v>140.39207164268561</v>
      </c>
      <c r="D68" s="22">
        <f t="shared" si="14"/>
        <v>2.3386979267810712</v>
      </c>
      <c r="E68" s="24">
        <f t="shared" ref="E68" si="18">SUM(C68:D68)</f>
        <v>142.73076956946667</v>
      </c>
      <c r="F68" s="22"/>
    </row>
    <row r="69" spans="2:6">
      <c r="B69" s="2" t="s">
        <v>18</v>
      </c>
    </row>
    <row r="71" spans="2:6">
      <c r="B71" s="29" t="s">
        <v>19</v>
      </c>
      <c r="C71" s="30"/>
      <c r="D71" s="30"/>
      <c r="E71" s="30"/>
      <c r="F71" s="30"/>
    </row>
    <row r="72" spans="2:6">
      <c r="B72" s="25" t="s">
        <v>5</v>
      </c>
      <c r="C72" s="52" t="s">
        <v>6</v>
      </c>
      <c r="D72" s="28" t="s">
        <v>7</v>
      </c>
      <c r="E72" s="53" t="s">
        <v>8</v>
      </c>
      <c r="F72" s="51" t="s">
        <v>9</v>
      </c>
    </row>
    <row r="73" spans="2:6">
      <c r="B73" s="32">
        <v>1</v>
      </c>
      <c r="C73" s="31">
        <v>400</v>
      </c>
      <c r="D73" s="21">
        <f>C73*(0.1999/12)</f>
        <v>6.663333333333334</v>
      </c>
      <c r="E73" s="31">
        <f>SUM(C73:D73)</f>
        <v>406.66333333333336</v>
      </c>
      <c r="F73" s="33">
        <v>30</v>
      </c>
    </row>
    <row r="74" spans="2:6">
      <c r="B74" s="26">
        <v>2</v>
      </c>
      <c r="C74" s="8">
        <f>E73-F73</f>
        <v>376.66333333333336</v>
      </c>
      <c r="D74" s="21">
        <f t="shared" ref="D74:D90" si="19">C74*(0.1999/12)</f>
        <v>6.2745833611111115</v>
      </c>
      <c r="E74" s="8">
        <f>SUM(C74:D74)</f>
        <v>382.93791669444448</v>
      </c>
      <c r="F74" s="21">
        <v>30</v>
      </c>
    </row>
    <row r="75" spans="2:6">
      <c r="B75" s="26">
        <v>3</v>
      </c>
      <c r="C75" s="8">
        <f t="shared" ref="C75:C89" si="20">E74-F74</f>
        <v>352.93791669444448</v>
      </c>
      <c r="D75" s="21">
        <f t="shared" si="19"/>
        <v>5.8793574622682883</v>
      </c>
      <c r="E75" s="8">
        <f t="shared" ref="E75:E89" si="21">SUM(C75:D75)</f>
        <v>358.81727415671276</v>
      </c>
      <c r="F75" s="21">
        <v>30</v>
      </c>
    </row>
    <row r="76" spans="2:6">
      <c r="B76" s="26">
        <v>4</v>
      </c>
      <c r="C76" s="8">
        <f t="shared" si="20"/>
        <v>328.81727415671276</v>
      </c>
      <c r="D76" s="21">
        <f t="shared" si="19"/>
        <v>5.4775477586605739</v>
      </c>
      <c r="E76" s="8">
        <f t="shared" si="21"/>
        <v>334.29482191537335</v>
      </c>
      <c r="F76" s="21">
        <v>30</v>
      </c>
    </row>
    <row r="77" spans="2:6">
      <c r="B77" s="26">
        <v>5</v>
      </c>
      <c r="C77" s="8">
        <f t="shared" si="20"/>
        <v>304.29482191537335</v>
      </c>
      <c r="D77" s="21">
        <f t="shared" si="19"/>
        <v>5.0690445750735948</v>
      </c>
      <c r="E77" s="8">
        <f t="shared" si="21"/>
        <v>309.36386649044692</v>
      </c>
      <c r="F77" s="21">
        <v>30</v>
      </c>
    </row>
    <row r="78" spans="2:6">
      <c r="B78" s="26">
        <v>6</v>
      </c>
      <c r="C78" s="8">
        <f t="shared" si="20"/>
        <v>279.36386649044692</v>
      </c>
      <c r="D78" s="21">
        <f t="shared" si="19"/>
        <v>4.6537364092866955</v>
      </c>
      <c r="E78" s="8">
        <f t="shared" si="21"/>
        <v>284.01760289973362</v>
      </c>
      <c r="F78" s="21">
        <v>30</v>
      </c>
    </row>
    <row r="79" spans="2:6">
      <c r="B79" s="26">
        <v>7</v>
      </c>
      <c r="C79" s="8">
        <f t="shared" si="20"/>
        <v>254.01760289973362</v>
      </c>
      <c r="D79" s="21">
        <f t="shared" si="19"/>
        <v>4.2315099016380628</v>
      </c>
      <c r="E79" s="8">
        <f t="shared" si="21"/>
        <v>258.24911280137167</v>
      </c>
      <c r="F79" s="21">
        <v>30</v>
      </c>
    </row>
    <row r="80" spans="2:6">
      <c r="B80" s="26">
        <v>8</v>
      </c>
      <c r="C80" s="8">
        <f t="shared" si="20"/>
        <v>228.24911280137167</v>
      </c>
      <c r="D80" s="21">
        <f t="shared" si="19"/>
        <v>3.8022498040828498</v>
      </c>
      <c r="E80" s="8">
        <f t="shared" si="21"/>
        <v>232.05136260545453</v>
      </c>
      <c r="F80" s="21">
        <v>30</v>
      </c>
    </row>
    <row r="81" spans="2:6">
      <c r="B81" s="26">
        <v>9</v>
      </c>
      <c r="C81" s="8">
        <f t="shared" si="20"/>
        <v>202.05136260545453</v>
      </c>
      <c r="D81" s="21">
        <f t="shared" si="19"/>
        <v>3.3658389487358633</v>
      </c>
      <c r="E81" s="8">
        <f t="shared" si="21"/>
        <v>205.4172015541904</v>
      </c>
      <c r="F81" s="21">
        <v>30</v>
      </c>
    </row>
    <row r="82" spans="2:6">
      <c r="B82" s="26">
        <v>10</v>
      </c>
      <c r="C82" s="8">
        <f t="shared" si="20"/>
        <v>175.4172015541904</v>
      </c>
      <c r="D82" s="21">
        <f t="shared" si="19"/>
        <v>2.9221582158902217</v>
      </c>
      <c r="E82" s="8">
        <f t="shared" si="21"/>
        <v>178.33935977008062</v>
      </c>
      <c r="F82" s="21">
        <v>30</v>
      </c>
    </row>
    <row r="83" spans="2:6">
      <c r="B83" s="26">
        <v>11</v>
      </c>
      <c r="C83" s="8">
        <f t="shared" si="20"/>
        <v>148.33935977008062</v>
      </c>
      <c r="D83" s="21">
        <f t="shared" si="19"/>
        <v>2.4710865015032599</v>
      </c>
      <c r="E83" s="8">
        <f t="shared" si="21"/>
        <v>150.81044627158388</v>
      </c>
      <c r="F83" s="21">
        <v>30</v>
      </c>
    </row>
    <row r="84" spans="2:6">
      <c r="B84" s="26">
        <v>12</v>
      </c>
      <c r="C84" s="8">
        <f t="shared" si="20"/>
        <v>120.81044627158388</v>
      </c>
      <c r="D84" s="21">
        <f t="shared" si="19"/>
        <v>2.0125006841408015</v>
      </c>
      <c r="E84" s="8">
        <f t="shared" si="21"/>
        <v>122.82294695572469</v>
      </c>
      <c r="F84" s="21">
        <v>30</v>
      </c>
    </row>
    <row r="85" spans="2:6">
      <c r="B85" s="26">
        <v>13</v>
      </c>
      <c r="C85" s="8">
        <f t="shared" si="20"/>
        <v>92.822946955724689</v>
      </c>
      <c r="D85" s="21">
        <f t="shared" si="19"/>
        <v>1.5462755913707804</v>
      </c>
      <c r="E85" s="8">
        <f t="shared" si="21"/>
        <v>94.369222547095475</v>
      </c>
      <c r="F85" s="21">
        <v>30</v>
      </c>
    </row>
    <row r="86" spans="2:6">
      <c r="B86" s="26">
        <v>14</v>
      </c>
      <c r="C86" s="8">
        <f t="shared" si="20"/>
        <v>64.369222547095475</v>
      </c>
      <c r="D86" s="21">
        <f t="shared" si="19"/>
        <v>1.0722839655970322</v>
      </c>
      <c r="E86" s="8">
        <f t="shared" si="21"/>
        <v>65.441506512692513</v>
      </c>
      <c r="F86" s="21">
        <v>30</v>
      </c>
    </row>
    <row r="87" spans="2:6">
      <c r="B87" s="26">
        <v>15</v>
      </c>
      <c r="C87" s="8">
        <f t="shared" si="20"/>
        <v>35.441506512692513</v>
      </c>
      <c r="D87" s="21">
        <f t="shared" si="19"/>
        <v>0.5903964293239361</v>
      </c>
      <c r="E87" s="8">
        <f t="shared" si="21"/>
        <v>36.031902942016451</v>
      </c>
      <c r="F87" s="21">
        <v>30</v>
      </c>
    </row>
    <row r="88" spans="2:6">
      <c r="B88" s="26">
        <v>16</v>
      </c>
      <c r="C88" s="8">
        <f t="shared" si="20"/>
        <v>6.0319029420164512</v>
      </c>
      <c r="D88" s="21">
        <f t="shared" si="19"/>
        <v>0.10048144984242405</v>
      </c>
      <c r="E88" s="8">
        <f t="shared" si="21"/>
        <v>6.1323843918588752</v>
      </c>
      <c r="F88" s="21">
        <v>30</v>
      </c>
    </row>
    <row r="89" spans="2:6">
      <c r="B89" s="26">
        <v>17</v>
      </c>
      <c r="C89" s="8">
        <f t="shared" si="20"/>
        <v>-23.867615608141126</v>
      </c>
      <c r="D89" s="21">
        <f t="shared" si="19"/>
        <v>-0.39759469667228425</v>
      </c>
      <c r="E89" s="23">
        <f t="shared" si="21"/>
        <v>-24.265210304813412</v>
      </c>
      <c r="F89" s="21">
        <v>30</v>
      </c>
    </row>
    <row r="90" spans="2:6">
      <c r="B90" s="27">
        <v>18</v>
      </c>
      <c r="C90" s="10">
        <f t="shared" ref="C90" si="22">E89-F89</f>
        <v>-54.265210304813408</v>
      </c>
      <c r="D90" s="22">
        <f t="shared" si="19"/>
        <v>-0.90396796166101667</v>
      </c>
      <c r="E90" s="11">
        <f t="shared" ref="E90" si="23">SUM(C90:D90)</f>
        <v>-55.169178266474425</v>
      </c>
      <c r="F90" s="22"/>
    </row>
    <row r="91" spans="2:6">
      <c r="B91" s="2" t="s">
        <v>20</v>
      </c>
    </row>
  </sheetData>
  <pageMargins left="0.7" right="0.7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472E6-0632-4932-8061-E10D68F5C45D}">
  <dimension ref="A1:J27"/>
  <sheetViews>
    <sheetView tabSelected="1" workbookViewId="0">
      <selection activeCell="O10" sqref="O10"/>
    </sheetView>
  </sheetViews>
  <sheetFormatPr defaultRowHeight="14.45"/>
  <cols>
    <col min="1" max="1" width="2.85546875" customWidth="1"/>
    <col min="3" max="4" width="8.7109375" style="1"/>
    <col min="5" max="5" width="14.85546875" style="1" bestFit="1" customWidth="1"/>
    <col min="8" max="8" width="10.140625" style="1" customWidth="1"/>
    <col min="9" max="9" width="10.5703125" style="1" customWidth="1"/>
    <col min="10" max="10" width="13.42578125" style="1" customWidth="1"/>
  </cols>
  <sheetData>
    <row r="1" spans="1:10" ht="18.600000000000001">
      <c r="A1" s="6" t="s">
        <v>0</v>
      </c>
    </row>
    <row r="2" spans="1:10">
      <c r="A2" s="7" t="s">
        <v>21</v>
      </c>
    </row>
    <row r="4" spans="1:10">
      <c r="B4" s="4" t="s">
        <v>22</v>
      </c>
      <c r="C4" s="5"/>
      <c r="D4" s="5"/>
      <c r="E4" s="5"/>
      <c r="G4" s="4" t="s">
        <v>23</v>
      </c>
      <c r="H4" s="5"/>
      <c r="I4" s="5"/>
      <c r="J4" s="5"/>
    </row>
    <row r="5" spans="1:10" ht="29.1">
      <c r="B5" s="48" t="s">
        <v>5</v>
      </c>
      <c r="C5" s="46" t="s">
        <v>24</v>
      </c>
      <c r="D5" s="49" t="s">
        <v>7</v>
      </c>
      <c r="E5" s="47" t="s">
        <v>25</v>
      </c>
      <c r="F5" s="43"/>
      <c r="G5" s="48" t="s">
        <v>5</v>
      </c>
      <c r="H5" s="46" t="s">
        <v>24</v>
      </c>
      <c r="I5" s="49" t="s">
        <v>7</v>
      </c>
      <c r="J5" s="47" t="s">
        <v>25</v>
      </c>
    </row>
    <row r="6" spans="1:10">
      <c r="B6" s="18">
        <v>1</v>
      </c>
      <c r="C6" s="8">
        <v>30</v>
      </c>
      <c r="D6" s="21">
        <f>C6*0.025</f>
        <v>0.75</v>
      </c>
      <c r="E6" s="9">
        <f>SUM(C6:D6)</f>
        <v>30.75</v>
      </c>
      <c r="G6" s="18">
        <v>1</v>
      </c>
      <c r="H6" s="8">
        <v>25</v>
      </c>
      <c r="I6" s="21">
        <f>H6*0.0125</f>
        <v>0.3125</v>
      </c>
      <c r="J6" s="9">
        <f>SUM(H6:I6)</f>
        <v>25.3125</v>
      </c>
    </row>
    <row r="7" spans="1:10">
      <c r="B7" s="18">
        <v>2</v>
      </c>
      <c r="C7" s="8">
        <f>E6+30</f>
        <v>60.75</v>
      </c>
      <c r="D7" s="21">
        <f t="shared" ref="D7:D23" si="0">C7*0.025</f>
        <v>1.51875</v>
      </c>
      <c r="E7" s="9">
        <f t="shared" ref="E7:E22" si="1">SUM(C7:D7)</f>
        <v>62.268749999999997</v>
      </c>
      <c r="G7" s="18">
        <v>2</v>
      </c>
      <c r="H7" s="8">
        <f>J6+25</f>
        <v>50.3125</v>
      </c>
      <c r="I7" s="21">
        <f t="shared" ref="I7:I22" si="2">H7*0.0125</f>
        <v>0.62890625</v>
      </c>
      <c r="J7" s="9">
        <f t="shared" ref="J7:J22" si="3">SUM(H7:I7)</f>
        <v>50.94140625</v>
      </c>
    </row>
    <row r="8" spans="1:10">
      <c r="B8" s="18">
        <v>3</v>
      </c>
      <c r="C8" s="8">
        <f t="shared" ref="C8:C23" si="4">E7+30</f>
        <v>92.268749999999997</v>
      </c>
      <c r="D8" s="21">
        <f t="shared" si="0"/>
        <v>2.3067187499999999</v>
      </c>
      <c r="E8" s="9">
        <f t="shared" si="1"/>
        <v>94.575468749999999</v>
      </c>
      <c r="G8" s="18">
        <v>3</v>
      </c>
      <c r="H8" s="8">
        <f t="shared" ref="H8:H22" si="5">J7+25</f>
        <v>75.94140625</v>
      </c>
      <c r="I8" s="21">
        <f t="shared" si="2"/>
        <v>0.94926757812500007</v>
      </c>
      <c r="J8" s="9">
        <f t="shared" si="3"/>
        <v>76.890673828125003</v>
      </c>
    </row>
    <row r="9" spans="1:10">
      <c r="B9" s="18">
        <v>4</v>
      </c>
      <c r="C9" s="8">
        <f t="shared" si="4"/>
        <v>124.57546875</v>
      </c>
      <c r="D9" s="21">
        <f t="shared" si="0"/>
        <v>3.1143867187500001</v>
      </c>
      <c r="E9" s="9">
        <f t="shared" si="1"/>
        <v>127.68985546875</v>
      </c>
      <c r="G9" s="18">
        <v>4</v>
      </c>
      <c r="H9" s="8">
        <f t="shared" si="5"/>
        <v>101.890673828125</v>
      </c>
      <c r="I9" s="21">
        <f t="shared" si="2"/>
        <v>1.2736334228515627</v>
      </c>
      <c r="J9" s="9">
        <f t="shared" si="3"/>
        <v>103.16430725097656</v>
      </c>
    </row>
    <row r="10" spans="1:10">
      <c r="B10" s="18">
        <v>5</v>
      </c>
      <c r="C10" s="8">
        <f t="shared" si="4"/>
        <v>157.68985546875001</v>
      </c>
      <c r="D10" s="21">
        <f t="shared" si="0"/>
        <v>3.9422463867187503</v>
      </c>
      <c r="E10" s="9">
        <f t="shared" si="1"/>
        <v>161.63210185546876</v>
      </c>
      <c r="G10" s="18">
        <v>5</v>
      </c>
      <c r="H10" s="8">
        <f t="shared" si="5"/>
        <v>128.16430725097655</v>
      </c>
      <c r="I10" s="21">
        <f t="shared" si="2"/>
        <v>1.6020538406372069</v>
      </c>
      <c r="J10" s="9">
        <f t="shared" si="3"/>
        <v>129.76636109161376</v>
      </c>
    </row>
    <row r="11" spans="1:10">
      <c r="B11" s="18">
        <v>6</v>
      </c>
      <c r="C11" s="8">
        <f t="shared" si="4"/>
        <v>191.63210185546876</v>
      </c>
      <c r="D11" s="21">
        <f t="shared" si="0"/>
        <v>4.7908025463867192</v>
      </c>
      <c r="E11" s="9">
        <f t="shared" si="1"/>
        <v>196.42290440185548</v>
      </c>
      <c r="G11" s="18">
        <v>6</v>
      </c>
      <c r="H11" s="8">
        <f t="shared" si="5"/>
        <v>154.76636109161376</v>
      </c>
      <c r="I11" s="21">
        <f t="shared" si="2"/>
        <v>1.934579513645172</v>
      </c>
      <c r="J11" s="9">
        <f t="shared" si="3"/>
        <v>156.70094060525892</v>
      </c>
    </row>
    <row r="12" spans="1:10">
      <c r="B12" s="18">
        <v>7</v>
      </c>
      <c r="C12" s="8">
        <f t="shared" si="4"/>
        <v>226.42290440185548</v>
      </c>
      <c r="D12" s="21">
        <f t="shared" si="0"/>
        <v>5.6605726100463869</v>
      </c>
      <c r="E12" s="9">
        <f t="shared" si="1"/>
        <v>232.08347701190186</v>
      </c>
      <c r="G12" s="18">
        <v>7</v>
      </c>
      <c r="H12" s="8">
        <f t="shared" si="5"/>
        <v>181.70094060525892</v>
      </c>
      <c r="I12" s="21">
        <f t="shared" si="2"/>
        <v>2.2712617575657368</v>
      </c>
      <c r="J12" s="9">
        <f t="shared" si="3"/>
        <v>183.97220236282465</v>
      </c>
    </row>
    <row r="13" spans="1:10">
      <c r="B13" s="18">
        <v>8</v>
      </c>
      <c r="C13" s="8">
        <f t="shared" si="4"/>
        <v>262.08347701190189</v>
      </c>
      <c r="D13" s="21">
        <f t="shared" si="0"/>
        <v>6.552086925297548</v>
      </c>
      <c r="E13" s="9">
        <f t="shared" si="1"/>
        <v>268.63556393719944</v>
      </c>
      <c r="G13" s="18">
        <v>8</v>
      </c>
      <c r="H13" s="8">
        <f t="shared" si="5"/>
        <v>208.97220236282465</v>
      </c>
      <c r="I13" s="21">
        <f t="shared" si="2"/>
        <v>2.6121525295353081</v>
      </c>
      <c r="J13" s="9">
        <f t="shared" si="3"/>
        <v>211.58435489235995</v>
      </c>
    </row>
    <row r="14" spans="1:10">
      <c r="B14" s="18">
        <v>9</v>
      </c>
      <c r="C14" s="8">
        <f t="shared" si="4"/>
        <v>298.63556393719944</v>
      </c>
      <c r="D14" s="21">
        <f t="shared" si="0"/>
        <v>7.4658890984299866</v>
      </c>
      <c r="E14" s="9">
        <f t="shared" si="1"/>
        <v>306.10145303562945</v>
      </c>
      <c r="G14" s="18">
        <v>9</v>
      </c>
      <c r="H14" s="8">
        <f t="shared" si="5"/>
        <v>236.58435489235995</v>
      </c>
      <c r="I14" s="21">
        <f t="shared" si="2"/>
        <v>2.9573044361544998</v>
      </c>
      <c r="J14" s="9">
        <f t="shared" si="3"/>
        <v>239.54165932851444</v>
      </c>
    </row>
    <row r="15" spans="1:10">
      <c r="B15" s="18">
        <v>10</v>
      </c>
      <c r="C15" s="8">
        <f t="shared" si="4"/>
        <v>336.10145303562945</v>
      </c>
      <c r="D15" s="21">
        <f t="shared" si="0"/>
        <v>8.4025363258907362</v>
      </c>
      <c r="E15" s="9">
        <f t="shared" si="1"/>
        <v>344.50398936152021</v>
      </c>
      <c r="G15" s="18">
        <v>10</v>
      </c>
      <c r="H15" s="8">
        <f t="shared" si="5"/>
        <v>264.54165932851447</v>
      </c>
      <c r="I15" s="21">
        <f t="shared" si="2"/>
        <v>3.3067707416064311</v>
      </c>
      <c r="J15" s="9">
        <f t="shared" si="3"/>
        <v>267.84843007012091</v>
      </c>
    </row>
    <row r="16" spans="1:10">
      <c r="B16" s="18">
        <v>11</v>
      </c>
      <c r="C16" s="8">
        <f t="shared" si="4"/>
        <v>374.50398936152021</v>
      </c>
      <c r="D16" s="21">
        <f t="shared" si="0"/>
        <v>9.3625997340380049</v>
      </c>
      <c r="E16" s="9">
        <f t="shared" si="1"/>
        <v>383.8665890955582</v>
      </c>
      <c r="G16" s="18">
        <v>11</v>
      </c>
      <c r="H16" s="8">
        <f t="shared" si="5"/>
        <v>292.84843007012091</v>
      </c>
      <c r="I16" s="21">
        <f t="shared" si="2"/>
        <v>3.6606053758765116</v>
      </c>
      <c r="J16" s="9">
        <f t="shared" si="3"/>
        <v>296.50903544599743</v>
      </c>
    </row>
    <row r="17" spans="2:10">
      <c r="B17" s="18">
        <v>12</v>
      </c>
      <c r="C17" s="8">
        <f t="shared" si="4"/>
        <v>413.8665890955582</v>
      </c>
      <c r="D17" s="21">
        <f t="shared" si="0"/>
        <v>10.346664727388955</v>
      </c>
      <c r="E17" s="9">
        <f t="shared" si="1"/>
        <v>424.21325382294714</v>
      </c>
      <c r="G17" s="18">
        <v>12</v>
      </c>
      <c r="H17" s="8">
        <f t="shared" si="5"/>
        <v>321.50903544599743</v>
      </c>
      <c r="I17" s="21">
        <f t="shared" si="2"/>
        <v>4.0188629430749678</v>
      </c>
      <c r="J17" s="9">
        <f t="shared" si="3"/>
        <v>325.52789838907239</v>
      </c>
    </row>
    <row r="18" spans="2:10">
      <c r="B18" s="18">
        <v>13</v>
      </c>
      <c r="C18" s="8">
        <f t="shared" si="4"/>
        <v>454.21325382294714</v>
      </c>
      <c r="D18" s="21">
        <f t="shared" si="0"/>
        <v>11.35533134557368</v>
      </c>
      <c r="E18" s="9">
        <f t="shared" si="1"/>
        <v>465.56858516852083</v>
      </c>
      <c r="G18" s="18">
        <v>13</v>
      </c>
      <c r="H18" s="8">
        <f t="shared" si="5"/>
        <v>350.52789838907239</v>
      </c>
      <c r="I18" s="21">
        <f t="shared" si="2"/>
        <v>4.3815987298634047</v>
      </c>
      <c r="J18" s="9">
        <f t="shared" si="3"/>
        <v>354.9094971189358</v>
      </c>
    </row>
    <row r="19" spans="2:10">
      <c r="B19" s="18">
        <v>14</v>
      </c>
      <c r="C19" s="8">
        <f t="shared" si="4"/>
        <v>495.56858516852083</v>
      </c>
      <c r="D19" s="21">
        <f t="shared" si="0"/>
        <v>12.389214629213022</v>
      </c>
      <c r="E19" s="9">
        <f t="shared" si="1"/>
        <v>507.95779979773386</v>
      </c>
      <c r="G19" s="18">
        <v>14</v>
      </c>
      <c r="H19" s="8">
        <f t="shared" si="5"/>
        <v>379.9094971189358</v>
      </c>
      <c r="I19" s="21">
        <f t="shared" si="2"/>
        <v>4.7488687139866981</v>
      </c>
      <c r="J19" s="9">
        <f t="shared" si="3"/>
        <v>384.65836583292253</v>
      </c>
    </row>
    <row r="20" spans="2:10">
      <c r="B20" s="18">
        <v>15</v>
      </c>
      <c r="C20" s="8">
        <f t="shared" si="4"/>
        <v>537.95779979773386</v>
      </c>
      <c r="D20" s="21">
        <f t="shared" si="0"/>
        <v>13.448944994943346</v>
      </c>
      <c r="E20" s="9">
        <f t="shared" si="1"/>
        <v>551.40674479267716</v>
      </c>
      <c r="G20" s="18">
        <v>15</v>
      </c>
      <c r="H20" s="8">
        <f t="shared" si="5"/>
        <v>409.65836583292253</v>
      </c>
      <c r="I20" s="21">
        <f t="shared" si="2"/>
        <v>5.1207295729115323</v>
      </c>
      <c r="J20" s="9">
        <f t="shared" si="3"/>
        <v>414.77909540583408</v>
      </c>
    </row>
    <row r="21" spans="2:10">
      <c r="B21" s="18">
        <v>16</v>
      </c>
      <c r="C21" s="8">
        <f t="shared" si="4"/>
        <v>581.40674479267716</v>
      </c>
      <c r="D21" s="21">
        <f t="shared" si="0"/>
        <v>14.535168619816929</v>
      </c>
      <c r="E21" s="9">
        <f t="shared" si="1"/>
        <v>595.94191341249405</v>
      </c>
      <c r="G21" s="18">
        <v>16</v>
      </c>
      <c r="H21" s="8">
        <f t="shared" si="5"/>
        <v>439.77909540583408</v>
      </c>
      <c r="I21" s="21">
        <f t="shared" si="2"/>
        <v>5.4972386925729264</v>
      </c>
      <c r="J21" s="9">
        <f t="shared" si="3"/>
        <v>445.27633409840701</v>
      </c>
    </row>
    <row r="22" spans="2:10">
      <c r="B22" s="18">
        <v>17</v>
      </c>
      <c r="C22" s="8">
        <f t="shared" si="4"/>
        <v>625.94191341249405</v>
      </c>
      <c r="D22" s="21">
        <f t="shared" si="0"/>
        <v>15.648547835312351</v>
      </c>
      <c r="E22" s="44">
        <f t="shared" si="1"/>
        <v>641.59046124780639</v>
      </c>
      <c r="G22" s="18">
        <v>17</v>
      </c>
      <c r="H22" s="8">
        <f t="shared" si="5"/>
        <v>470.27633409840701</v>
      </c>
      <c r="I22" s="21">
        <f t="shared" si="2"/>
        <v>5.8784541762300879</v>
      </c>
      <c r="J22" s="44">
        <f t="shared" si="3"/>
        <v>476.1547882746371</v>
      </c>
    </row>
    <row r="23" spans="2:10">
      <c r="B23" s="19">
        <v>18</v>
      </c>
      <c r="C23" s="8">
        <f t="shared" si="4"/>
        <v>671.59046124780639</v>
      </c>
      <c r="D23" s="22">
        <f t="shared" si="0"/>
        <v>16.789761531195161</v>
      </c>
      <c r="E23" s="45">
        <f>SUM(C23:D23)</f>
        <v>688.38022277900154</v>
      </c>
      <c r="G23" s="19">
        <v>18</v>
      </c>
      <c r="H23" s="10">
        <f t="shared" ref="H23" si="6">J22+25</f>
        <v>501.1547882746371</v>
      </c>
      <c r="I23" s="22">
        <f t="shared" ref="I23" si="7">H23*0.0125</f>
        <v>6.2644348534329639</v>
      </c>
      <c r="J23" s="45">
        <f t="shared" ref="J23" si="8">SUM(H23:I23)</f>
        <v>507.41922312807009</v>
      </c>
    </row>
    <row r="24" spans="2:10">
      <c r="E24" s="50" t="s">
        <v>26</v>
      </c>
      <c r="J24" s="1" t="s">
        <v>27</v>
      </c>
    </row>
    <row r="25" spans="2:10">
      <c r="B25" s="2" t="s">
        <v>28</v>
      </c>
      <c r="G25" s="2" t="s">
        <v>28</v>
      </c>
    </row>
    <row r="26" spans="2:10">
      <c r="B26" t="s">
        <v>29</v>
      </c>
      <c r="D26" s="1">
        <f>30*18</f>
        <v>540</v>
      </c>
      <c r="G26" t="s">
        <v>30</v>
      </c>
      <c r="I26" s="1">
        <f>25*18</f>
        <v>450</v>
      </c>
    </row>
    <row r="27" spans="2:10">
      <c r="B27" t="s">
        <v>31</v>
      </c>
      <c r="G27" t="s">
        <v>32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E63EF2496EC4A8317235C224509C7" ma:contentTypeVersion="14" ma:contentTypeDescription="Create a new document." ma:contentTypeScope="" ma:versionID="f53feb0c4552339f02d664c0cd50e1fe">
  <xsd:schema xmlns:xsd="http://www.w3.org/2001/XMLSchema" xmlns:xs="http://www.w3.org/2001/XMLSchema" xmlns:p="http://schemas.microsoft.com/office/2006/metadata/properties" xmlns:ns2="f6493094-0435-4eae-a32c-76983131fc0f" xmlns:ns3="1bca0e2f-16d9-4d6a-8327-7fd70d55969c" targetNamespace="http://schemas.microsoft.com/office/2006/metadata/properties" ma:root="true" ma:fieldsID="9b7a4f2eeabdd7c8c683aa057fb14e1f" ns2:_="" ns3:_="">
    <xsd:import namespace="f6493094-0435-4eae-a32c-76983131fc0f"/>
    <xsd:import namespace="1bca0e2f-16d9-4d6a-8327-7fd70d5596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3094-0435-4eae-a32c-76983131f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4ab7d2-68ae-4300-a5cd-dbcd0e7db7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a0e2f-16d9-4d6a-8327-7fd70d55969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e85c5a-a45e-43e1-b40a-0ff7d4a9c2a1}" ma:internalName="TaxCatchAll" ma:showField="CatchAllData" ma:web="1bca0e2f-16d9-4d6a-8327-7fd70d5596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ca0e2f-16d9-4d6a-8327-7fd70d55969c" xsi:nil="true"/>
    <lcf76f155ced4ddcb4097134ff3c332f xmlns="f6493094-0435-4eae-a32c-76983131fc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1E7D58-3E5C-4AF5-9A12-087AD819E46B}"/>
</file>

<file path=customXml/itemProps2.xml><?xml version="1.0" encoding="utf-8"?>
<ds:datastoreItem xmlns:ds="http://schemas.openxmlformats.org/officeDocument/2006/customXml" ds:itemID="{B15C5ACA-F313-4AEC-8F10-CDBC6AEE41D7}"/>
</file>

<file path=customXml/itemProps3.xml><?xml version="1.0" encoding="utf-8"?>
<ds:datastoreItem xmlns:ds="http://schemas.openxmlformats.org/officeDocument/2006/customXml" ds:itemID="{7BD3D585-D1D8-4738-81FB-E646A4C82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Chan</dc:creator>
  <cp:keywords/>
  <dc:description/>
  <cp:lastModifiedBy/>
  <cp:revision/>
  <dcterms:created xsi:type="dcterms:W3CDTF">2021-08-12T19:37:50Z</dcterms:created>
  <dcterms:modified xsi:type="dcterms:W3CDTF">2023-05-09T23:00:30Z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0x0101006F7E63EF2496EC4A8317235C224509C7</vt:lpwstr>
  </property>
</Properties>
</file>