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41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llegefrontiere.sharepoint.com/sites/FinancialLiteracyProject/Shared Documents/General/2022-2023 New Project/Final English Resources/Grade 11 - Final Versions/"/>
    </mc:Choice>
  </mc:AlternateContent>
  <xr:revisionPtr revIDLastSave="0" documentId="8_{E53E07CC-F990-45FD-B532-EBA21B4AF880}" xr6:coauthVersionLast="47" xr6:coauthVersionMax="47" xr10:uidLastSave="{00000000-0000-0000-0000-000000000000}"/>
  <bookViews>
    <workbookView xWindow="-110" yWindow="-110" windowWidth="19420" windowHeight="10420" xr2:uid="{C1F42CAE-C76F-43D1-81AB-817B90B5E76D}"/>
  </bookViews>
  <sheets>
    <sheet name="OSAP Calculator" sheetId="1" r:id="rId1"/>
    <sheet name="Google Sheet Link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  <c r="B12" i="1"/>
  <c r="F26" i="1"/>
  <c r="F21" i="1"/>
  <c r="F28" i="1" s="1"/>
  <c r="B23" i="1"/>
  <c r="B22" i="1"/>
  <c r="B21" i="1" s="1"/>
  <c r="B7" i="1"/>
  <c r="C14" i="1"/>
  <c r="C13" i="1"/>
  <c r="F14" i="1"/>
  <c r="F13" i="1"/>
  <c r="F27" i="1" l="1"/>
  <c r="F22" i="1"/>
  <c r="F23" i="1"/>
  <c r="B14" i="1"/>
  <c r="B26" i="1"/>
  <c r="B8" i="1"/>
  <c r="B13" i="1"/>
  <c r="C6" i="1"/>
  <c r="B27" i="1" l="1"/>
  <c r="K27" i="1" s="1"/>
  <c r="B32" i="1" s="1"/>
  <c r="K13" i="1"/>
  <c r="K22" i="1"/>
  <c r="B28" i="1"/>
  <c r="K28" i="1" s="1"/>
  <c r="B33" i="1" s="1"/>
  <c r="K14" i="1"/>
  <c r="K23" i="1"/>
  <c r="C12" i="1"/>
  <c r="B31" i="1" l="1"/>
  <c r="K21" i="1"/>
  <c r="K12" i="1"/>
  <c r="K26" i="1"/>
  <c r="K32" i="1"/>
  <c r="K33" i="1"/>
  <c r="K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tc={657F361C-3130-43D5-BCB3-812C53904D96}</author>
    <author>tc={7D6DDD6F-DF81-4D88-AB4F-1CA991ED1718}</author>
  </authors>
  <commentList>
    <comment ref="H26" authorId="0" shapeId="0" xr:uid="{657F361C-3130-43D5-BCB3-812C53904D96}">
      <text>
        <t>[Threaded comment]
Your version of Excel allows you to read this threaded comment; however, any edits to it will get removed if the file is opened in a newer version of Excel. Learn more: https://go.microsoft.com/fwlink/?linkid=870924
Comment:
    How many months have passed before you make a lump sum payment? (For example: If you make a lump sum payment in the 7th month after you leave the program, then enter "6".)</t>
      </text>
    </comment>
    <comment ref="H31" authorId="1" shapeId="0" xr:uid="{7D6DDD6F-DF81-4D88-AB4F-1CA991ED1718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 the number of remaining months in the repayment period.</t>
      </text>
    </comment>
  </commentList>
</comments>
</file>

<file path=xl/sharedStrings.xml><?xml version="1.0" encoding="utf-8"?>
<sst xmlns="http://schemas.openxmlformats.org/spreadsheetml/2006/main" count="54" uniqueCount="31">
  <si>
    <t>OSAP Calculator: Without Repayments</t>
  </si>
  <si>
    <t>Principal (Present Value)</t>
  </si>
  <si>
    <t>Interest</t>
  </si>
  <si>
    <t>Term</t>
  </si>
  <si>
    <t>Total OSAP (Future Value)</t>
  </si>
  <si>
    <t>Total Interest Paid</t>
  </si>
  <si>
    <t>Unit</t>
  </si>
  <si>
    <t>$</t>
  </si>
  <si>
    <t>%</t>
  </si>
  <si>
    <t>Year 1</t>
  </si>
  <si>
    <t>OSAP Loan</t>
  </si>
  <si>
    <t>Does not accrue interest while you are in school</t>
  </si>
  <si>
    <t>Total Principal</t>
  </si>
  <si>
    <t>Federal Portion</t>
  </si>
  <si>
    <t>Provincial Portion</t>
  </si>
  <si>
    <t>Year 2</t>
  </si>
  <si>
    <t>Additional OSAP Loan</t>
  </si>
  <si>
    <t>Current prime rate</t>
  </si>
  <si>
    <t>Years</t>
  </si>
  <si>
    <t>Federal rate</t>
  </si>
  <si>
    <t>Provincial rate</t>
  </si>
  <si>
    <t>Repayment Strategy: Make Lump Sum Payment</t>
  </si>
  <si>
    <t>Option A: Before you leave the program</t>
  </si>
  <si>
    <t>Lump Sum Payment</t>
  </si>
  <si>
    <t>% to Federal Loan</t>
  </si>
  <si>
    <t>% to Provincial Loan</t>
  </si>
  <si>
    <t>New Principal</t>
  </si>
  <si>
    <t>Months</t>
  </si>
  <si>
    <t>Option B: After you leave the program</t>
  </si>
  <si>
    <t>For a Google Sheet version, please download at:</t>
  </si>
  <si>
    <t>https://docs.google.com/spreadsheets/d/1vKI5rrDSjmmGoS42k0S-K2RAi_T7k6O4RzWsfNNzhrw/copy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</si>
</sst>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_-&quot;$&quot;* #,##0_-;\-&quot;$&quot;* #,##0_-;_-&quot;$&quot;* &quot;-&quot;??_-;_-@_-"/>
    <numFmt numFmtId="166" formatCode=";;;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</font>
    <font>
      <i/>
      <sz val="11"/>
      <color theme="1"/>
      <name val="Arial"/>
      <family val="2"/>
    </font>
    <font>
      <b/>
      <sz val="14"/>
      <color rgb="FF005659"/>
      <name val="Arial"/>
      <family val="2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B0E2B4"/>
        <bgColor indexed="64"/>
      </patternFill>
    </fill>
    <fill>
      <patternFill patternType="solid">
        <fgColor rgb="FF6AC87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44">
    <xf numFmtId="0" fontId="0" fillId="0" borderId="0" xfId="0"/>
    <xf numFmtId="164" fontId="2" fillId="0" borderId="1" xfId="1" applyFont="1" applyBorder="1" applyProtection="1">
      <protection locked="0"/>
    </xf>
    <xf numFmtId="10" fontId="2" fillId="0" borderId="1" xfId="2" applyNumberFormat="1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2" fillId="0" borderId="3" xfId="0" applyFont="1" applyBorder="1" applyProtection="1">
      <protection locked="0"/>
    </xf>
    <xf numFmtId="9" fontId="2" fillId="0" borderId="4" xfId="0" applyNumberFormat="1" applyFont="1" applyBorder="1" applyProtection="1">
      <protection locked="0"/>
    </xf>
    <xf numFmtId="9" fontId="2" fillId="0" borderId="2" xfId="2" applyFont="1" applyBorder="1" applyAlignment="1" applyProtection="1">
      <alignment horizontal="center"/>
      <protection locked="0"/>
    </xf>
    <xf numFmtId="9" fontId="2" fillId="0" borderId="3" xfId="2" applyFont="1" applyBorder="1" applyAlignment="1" applyProtection="1">
      <alignment horizontal="center"/>
      <protection locked="0"/>
    </xf>
    <xf numFmtId="0" fontId="3" fillId="0" borderId="0" xfId="0" applyFont="1"/>
    <xf numFmtId="165" fontId="2" fillId="0" borderId="0" xfId="1" applyNumberFormat="1" applyFont="1" applyProtection="1"/>
    <xf numFmtId="9" fontId="2" fillId="0" borderId="0" xfId="2" applyFont="1" applyAlignment="1" applyProtection="1">
      <alignment horizontal="center"/>
    </xf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165" fontId="3" fillId="0" borderId="0" xfId="1" applyNumberFormat="1" applyFont="1" applyAlignment="1" applyProtection="1">
      <alignment horizontal="center" vertical="center"/>
    </xf>
    <xf numFmtId="9" fontId="3" fillId="0" borderId="0" xfId="2" applyFont="1" applyAlignment="1" applyProtection="1">
      <alignment horizontal="center" vertical="center"/>
    </xf>
    <xf numFmtId="0" fontId="3" fillId="3" borderId="0" xfId="0" applyFont="1" applyFill="1"/>
    <xf numFmtId="165" fontId="2" fillId="3" borderId="0" xfId="1" applyNumberFormat="1" applyFont="1" applyFill="1" applyProtection="1"/>
    <xf numFmtId="9" fontId="2" fillId="3" borderId="0" xfId="2" applyFont="1" applyFill="1" applyAlignment="1" applyProtection="1">
      <alignment horizontal="center"/>
    </xf>
    <xf numFmtId="0" fontId="2" fillId="3" borderId="0" xfId="0" applyFont="1" applyFill="1"/>
    <xf numFmtId="0" fontId="6" fillId="0" borderId="0" xfId="0" applyFont="1"/>
    <xf numFmtId="164" fontId="2" fillId="2" borderId="0" xfId="1" applyFont="1" applyFill="1" applyProtection="1"/>
    <xf numFmtId="9" fontId="2" fillId="2" borderId="0" xfId="2" applyFont="1" applyFill="1" applyAlignment="1" applyProtection="1">
      <alignment horizontal="center"/>
    </xf>
    <xf numFmtId="10" fontId="2" fillId="2" borderId="0" xfId="2" applyNumberFormat="1" applyFont="1" applyFill="1" applyProtection="1"/>
    <xf numFmtId="0" fontId="3" fillId="4" borderId="0" xfId="0" applyFont="1" applyFill="1"/>
    <xf numFmtId="165" fontId="2" fillId="4" borderId="0" xfId="1" applyNumberFormat="1" applyFont="1" applyFill="1" applyProtection="1"/>
    <xf numFmtId="9" fontId="2" fillId="4" borderId="0" xfId="2" applyFont="1" applyFill="1" applyAlignment="1" applyProtection="1">
      <alignment horizontal="center"/>
    </xf>
    <xf numFmtId="0" fontId="2" fillId="4" borderId="0" xfId="0" applyFont="1" applyFill="1"/>
    <xf numFmtId="0" fontId="4" fillId="0" borderId="0" xfId="0" applyFont="1"/>
    <xf numFmtId="10" fontId="2" fillId="0" borderId="0" xfId="2" applyNumberFormat="1" applyFont="1" applyProtection="1"/>
    <xf numFmtId="164" fontId="2" fillId="0" borderId="0" xfId="0" applyNumberFormat="1" applyFont="1"/>
    <xf numFmtId="164" fontId="2" fillId="0" borderId="0" xfId="1" applyFont="1" applyProtection="1"/>
    <xf numFmtId="9" fontId="2" fillId="0" borderId="0" xfId="2" applyFont="1" applyFill="1" applyAlignment="1" applyProtection="1">
      <alignment horizontal="center"/>
    </xf>
    <xf numFmtId="164" fontId="2" fillId="2" borderId="0" xfId="0" applyNumberFormat="1" applyFont="1" applyFill="1"/>
    <xf numFmtId="9" fontId="2" fillId="0" borderId="0" xfId="2" applyFont="1" applyProtection="1"/>
    <xf numFmtId="166" fontId="5" fillId="0" borderId="0" xfId="0" applyNumberFormat="1" applyFont="1"/>
    <xf numFmtId="0" fontId="7" fillId="0" borderId="0" xfId="0" applyFont="1"/>
    <xf numFmtId="0" fontId="9" fillId="0" borderId="0" xfId="3" applyFont="1"/>
    <xf numFmtId="0" fontId="10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5659"/>
      <color rgb="FF286E2D"/>
      <color rgb="FF6AC871"/>
      <color rgb="FFB0E2B4"/>
      <color rgb="FF3FA947"/>
      <color rgb="FF486317"/>
      <color rgb="FFCDE89C"/>
      <color rgb="FF8EC42E"/>
      <color rgb="FF92C8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United for Literacy" id="{C29D9B92-81EC-495E-89ED-646D65877179}" userId="United for Literacy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26" dT="2022-11-16T16:26:43.65" personId="{C29D9B92-81EC-495E-89ED-646D65877179}" id="{657F361C-3130-43D5-BCB3-812C53904D96}">
    <text>How many months have passed before you make a lump sum payment? (For example: If you make a lump sum payment in the 7th month after you leave the program, then enter "6".)</text>
  </threadedComment>
  <threadedComment ref="H31" dT="2022-11-21T16:32:27.44" personId="{C29D9B92-81EC-495E-89ED-646D65877179}" id="{7D6DDD6F-DF81-4D88-AB4F-1CA991ED1718}">
    <text>Enter the number of remaining months in the repayment period.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spreadsheets/d/1vKI5rrDSjmmGoS42k0S-K2RAi_T7k6O4RzWsfNNzhrw/cop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9822D-13C4-4A8B-8702-010A1C6DE880}">
  <dimension ref="A1:M34"/>
  <sheetViews>
    <sheetView tabSelected="1" zoomScale="90" zoomScaleNormal="90" workbookViewId="0">
      <pane xSplit="1" ySplit="3" topLeftCell="B4" activePane="bottomRight" state="frozen"/>
      <selection pane="bottomRight"/>
      <selection pane="bottomLeft" activeCell="A5" sqref="A5"/>
      <selection pane="topRight" activeCell="B1" sqref="B1"/>
    </sheetView>
  </sheetViews>
  <sheetFormatPr defaultColWidth="8.7109375" defaultRowHeight="14.1"/>
  <cols>
    <col min="1" max="1" width="50.85546875" style="13" bestFit="1" customWidth="1"/>
    <col min="2" max="2" width="15.85546875" style="11" customWidth="1"/>
    <col min="3" max="3" width="8.7109375" style="12"/>
    <col min="4" max="4" width="12.5703125" style="13" customWidth="1"/>
    <col min="5" max="5" width="17.140625" style="13" customWidth="1"/>
    <col min="6" max="6" width="9.140625" style="13" bestFit="1" customWidth="1"/>
    <col min="7" max="7" width="3.140625" style="13" customWidth="1"/>
    <col min="8" max="9" width="8.7109375" style="13"/>
    <col min="10" max="10" width="3.140625" style="13" customWidth="1"/>
    <col min="11" max="11" width="14.5703125" style="13" customWidth="1"/>
    <col min="12" max="12" width="13.7109375" style="13" customWidth="1"/>
    <col min="13" max="13" width="9.140625" style="13" bestFit="1" customWidth="1"/>
    <col min="14" max="16384" width="8.7109375" style="13"/>
  </cols>
  <sheetData>
    <row r="1" spans="1:12" ht="18">
      <c r="A1" s="39" t="s">
        <v>0</v>
      </c>
    </row>
    <row r="2" spans="1:12" ht="36.950000000000003" customHeight="1">
      <c r="B2" s="42" t="s">
        <v>1</v>
      </c>
      <c r="C2" s="42"/>
      <c r="D2" s="15"/>
      <c r="E2" s="43" t="s">
        <v>2</v>
      </c>
      <c r="F2" s="43"/>
      <c r="G2" s="15"/>
      <c r="H2" s="43" t="s">
        <v>3</v>
      </c>
      <c r="I2" s="43"/>
      <c r="J2" s="15"/>
      <c r="K2" s="14" t="s">
        <v>4</v>
      </c>
      <c r="L2" s="14" t="s">
        <v>5</v>
      </c>
    </row>
    <row r="3" spans="1:12" ht="18.600000000000001" customHeight="1">
      <c r="A3" s="16" t="s">
        <v>6</v>
      </c>
      <c r="B3" s="17" t="s">
        <v>7</v>
      </c>
      <c r="C3" s="18" t="s">
        <v>8</v>
      </c>
      <c r="D3" s="15"/>
      <c r="E3" s="15"/>
      <c r="F3" s="17" t="s">
        <v>8</v>
      </c>
      <c r="G3" s="17"/>
      <c r="H3" s="18"/>
      <c r="I3" s="18"/>
      <c r="J3" s="18"/>
      <c r="K3" s="18" t="s">
        <v>7</v>
      </c>
      <c r="L3" s="15" t="s">
        <v>7</v>
      </c>
    </row>
    <row r="4" spans="1:12">
      <c r="A4" s="19" t="s">
        <v>9</v>
      </c>
      <c r="B4" s="20"/>
      <c r="C4" s="21"/>
      <c r="D4" s="22"/>
      <c r="E4" s="22"/>
      <c r="F4" s="22"/>
      <c r="G4" s="22"/>
      <c r="H4" s="22"/>
      <c r="I4" s="22"/>
      <c r="J4" s="22"/>
      <c r="K4" s="22"/>
      <c r="L4" s="22"/>
    </row>
    <row r="5" spans="1:12" ht="14.45">
      <c r="A5" s="13" t="s">
        <v>10</v>
      </c>
      <c r="B5" s="1"/>
      <c r="E5" s="23" t="s">
        <v>11</v>
      </c>
    </row>
    <row r="6" spans="1:12">
      <c r="A6" s="13" t="s">
        <v>12</v>
      </c>
      <c r="B6" s="24" t="str">
        <f>IF(B5=0,"",B5)</f>
        <v/>
      </c>
      <c r="C6" s="25" t="str">
        <f>IFERROR(B6/B6, "")</f>
        <v/>
      </c>
    </row>
    <row r="7" spans="1:12">
      <c r="A7" s="13" t="s">
        <v>13</v>
      </c>
      <c r="B7" s="24" t="str">
        <f>IFERROR(C7*$B$6,"")</f>
        <v/>
      </c>
      <c r="C7" s="8">
        <v>0.8</v>
      </c>
    </row>
    <row r="8" spans="1:12">
      <c r="A8" s="13" t="s">
        <v>14</v>
      </c>
      <c r="B8" s="24" t="str">
        <f>IFERROR(C8*$B$6,"")</f>
        <v/>
      </c>
      <c r="C8" s="9">
        <v>0.2</v>
      </c>
    </row>
    <row r="10" spans="1:12">
      <c r="A10" s="19" t="s">
        <v>15</v>
      </c>
      <c r="B10" s="20"/>
      <c r="C10" s="21"/>
      <c r="D10" s="22"/>
      <c r="E10" s="22"/>
      <c r="F10" s="22"/>
      <c r="G10" s="22"/>
      <c r="H10" s="22"/>
      <c r="I10" s="22"/>
      <c r="J10" s="22"/>
      <c r="K10" s="22"/>
      <c r="L10" s="22"/>
    </row>
    <row r="11" spans="1:12">
      <c r="A11" s="13" t="s">
        <v>16</v>
      </c>
      <c r="B11" s="1"/>
    </row>
    <row r="12" spans="1:12">
      <c r="A12" s="13" t="s">
        <v>12</v>
      </c>
      <c r="B12" s="24" t="str">
        <f>IF(B11=0,"",(B11+$B$5))</f>
        <v/>
      </c>
      <c r="C12" s="25" t="str">
        <f>IFERROR(B12/B12, "")</f>
        <v/>
      </c>
      <c r="E12" s="13" t="s">
        <v>17</v>
      </c>
      <c r="F12" s="2"/>
      <c r="H12" s="3"/>
      <c r="I12" s="13" t="s">
        <v>18</v>
      </c>
      <c r="K12" s="24" t="str">
        <f>IF(H12=0,"",IFERROR(SUM(K13:K14),""))</f>
        <v/>
      </c>
      <c r="L12" s="4"/>
    </row>
    <row r="13" spans="1:12">
      <c r="A13" s="13" t="s">
        <v>13</v>
      </c>
      <c r="B13" s="24" t="str">
        <f>IFERROR(C13*$B$12,"")</f>
        <v/>
      </c>
      <c r="C13" s="25">
        <f>C7</f>
        <v>0.8</v>
      </c>
      <c r="E13" s="13" t="s">
        <v>19</v>
      </c>
      <c r="F13" s="26" t="str">
        <f>IF(F12=0,"",F12)</f>
        <v/>
      </c>
      <c r="K13" s="24" t="str">
        <f>IF(H12=0,"",IFERROR(B13*(1+F13*($H$12-0.5)),""))</f>
        <v/>
      </c>
      <c r="L13" s="7"/>
    </row>
    <row r="14" spans="1:12">
      <c r="A14" s="13" t="s">
        <v>14</v>
      </c>
      <c r="B14" s="24" t="str">
        <f>IFERROR(C14*$B$12,"")</f>
        <v/>
      </c>
      <c r="C14" s="25">
        <f>C8</f>
        <v>0.2</v>
      </c>
      <c r="E14" s="13" t="s">
        <v>20</v>
      </c>
      <c r="F14" s="26" t="str">
        <f>IF(F12=0,"",F12+0.01)</f>
        <v/>
      </c>
      <c r="K14" s="24" t="str">
        <f>IF(H12=0,"",IFERROR(B14*(1+F14*$H$12),""))</f>
        <v/>
      </c>
      <c r="L14" s="6"/>
    </row>
    <row r="15" spans="1:12" ht="21" customHeight="1"/>
    <row r="16" spans="1:12">
      <c r="A16" s="27" t="s">
        <v>21</v>
      </c>
      <c r="B16" s="28"/>
      <c r="C16" s="29"/>
      <c r="D16" s="30"/>
      <c r="E16" s="30"/>
      <c r="F16" s="30"/>
      <c r="G16" s="30"/>
      <c r="H16" s="30"/>
      <c r="I16" s="30"/>
      <c r="J16" s="30"/>
      <c r="K16" s="30"/>
      <c r="L16" s="30"/>
    </row>
    <row r="17" spans="1:13">
      <c r="A17" s="31" t="s">
        <v>22</v>
      </c>
      <c r="F17" s="32"/>
      <c r="G17" s="32"/>
    </row>
    <row r="18" spans="1:13">
      <c r="A18" s="13" t="s">
        <v>23</v>
      </c>
      <c r="B18" s="1"/>
      <c r="K18" s="33"/>
      <c r="L18" s="33"/>
      <c r="M18" s="33"/>
    </row>
    <row r="19" spans="1:13">
      <c r="A19" s="13" t="s">
        <v>24</v>
      </c>
      <c r="B19" s="34"/>
      <c r="C19" s="8">
        <v>0.8</v>
      </c>
      <c r="K19" s="33"/>
      <c r="L19" s="33"/>
      <c r="M19" s="33"/>
    </row>
    <row r="20" spans="1:13">
      <c r="A20" s="13" t="s">
        <v>25</v>
      </c>
      <c r="B20" s="34"/>
      <c r="C20" s="9">
        <v>0.2</v>
      </c>
      <c r="K20" s="33"/>
      <c r="L20" s="33"/>
      <c r="M20" s="33"/>
    </row>
    <row r="21" spans="1:13">
      <c r="A21" s="13" t="s">
        <v>26</v>
      </c>
      <c r="B21" s="24">
        <f>IFERROR(SUM(B22:B23),"")</f>
        <v>0</v>
      </c>
      <c r="C21" s="35"/>
      <c r="E21" s="13" t="s">
        <v>17</v>
      </c>
      <c r="F21" s="26" t="str">
        <f>IF($F$12=0,"",$F$12)</f>
        <v/>
      </c>
      <c r="G21" s="32"/>
      <c r="H21" s="3"/>
      <c r="I21" s="13" t="s">
        <v>27</v>
      </c>
      <c r="K21" s="36" t="str">
        <f>IF(H21=0,"",IFERROR(SUM(K22:K23),""))</f>
        <v/>
      </c>
      <c r="L21" s="4"/>
      <c r="M21" s="37"/>
    </row>
    <row r="22" spans="1:13">
      <c r="A22" s="13" t="s">
        <v>13</v>
      </c>
      <c r="B22" s="24" t="str">
        <f>IFERROR(IF(B18=0,"",B13-(C19*B18)),"")</f>
        <v/>
      </c>
      <c r="C22" s="35"/>
      <c r="E22" s="13" t="s">
        <v>19</v>
      </c>
      <c r="F22" s="26" t="str">
        <f>IF($F$21=0,"",$F$21)</f>
        <v/>
      </c>
      <c r="G22" s="32"/>
      <c r="K22" s="36" t="str">
        <f>IF(H21=0,"",IFERROR(B22*(1+(F22/12)*(H21-6)),""))</f>
        <v/>
      </c>
      <c r="L22" s="5"/>
      <c r="M22" s="37"/>
    </row>
    <row r="23" spans="1:13">
      <c r="A23" s="13" t="s">
        <v>14</v>
      </c>
      <c r="B23" s="24" t="str">
        <f>IFERROR(IF(B18=0,"",B14-(C20*B18)),"")</f>
        <v/>
      </c>
      <c r="C23" s="35"/>
      <c r="E23" s="13" t="s">
        <v>20</v>
      </c>
      <c r="F23" s="26" t="str">
        <f>IFERROR(IF($F$21=0,"",$F$21+0.01),"")</f>
        <v/>
      </c>
      <c r="K23" s="36" t="str">
        <f>IF(H21=0,"",IFERROR(B23*(1+(F23/12)*H21),""))</f>
        <v/>
      </c>
      <c r="L23" s="6"/>
    </row>
    <row r="25" spans="1:13">
      <c r="A25" s="31" t="s">
        <v>28</v>
      </c>
      <c r="B25" s="34"/>
    </row>
    <row r="26" spans="1:13">
      <c r="A26" s="13" t="s">
        <v>12</v>
      </c>
      <c r="B26" s="24" t="str">
        <f>B12</f>
        <v/>
      </c>
      <c r="C26" s="35"/>
      <c r="E26" s="13" t="s">
        <v>17</v>
      </c>
      <c r="F26" s="26" t="str">
        <f>IF($F$12=0,"",$F$12)</f>
        <v/>
      </c>
      <c r="H26" s="3"/>
      <c r="I26" s="13" t="s">
        <v>27</v>
      </c>
      <c r="K26" s="38" t="str">
        <f>IF(H26=0,"",IFERROR(SUM(K27:K28),""))</f>
        <v/>
      </c>
    </row>
    <row r="27" spans="1:13">
      <c r="A27" s="13" t="s">
        <v>13</v>
      </c>
      <c r="B27" s="24" t="str">
        <f>B13</f>
        <v/>
      </c>
      <c r="C27" s="35"/>
      <c r="E27" s="13" t="s">
        <v>19</v>
      </c>
      <c r="F27" s="26" t="str">
        <f>IF($F$21=0,"",$F$21)</f>
        <v/>
      </c>
      <c r="K27" s="38" t="str">
        <f>IF(H26=0,"",IFERROR(B27*(1+(F27/12)*(H26-6)),""))</f>
        <v/>
      </c>
    </row>
    <row r="28" spans="1:13">
      <c r="A28" s="13" t="s">
        <v>14</v>
      </c>
      <c r="B28" s="24" t="str">
        <f>B14</f>
        <v/>
      </c>
      <c r="C28" s="35"/>
      <c r="E28" s="13" t="s">
        <v>20</v>
      </c>
      <c r="F28" s="26" t="str">
        <f>IFERROR(IF($F$21=0,"",$F$21+0.01),"")</f>
        <v/>
      </c>
      <c r="K28" s="38" t="str">
        <f>IF(H26=0,"",IFERROR(B28*(1+(F28/12)*H26),""))</f>
        <v/>
      </c>
    </row>
    <row r="29" spans="1:13" ht="5.0999999999999996" customHeight="1">
      <c r="C29" s="35"/>
    </row>
    <row r="30" spans="1:13">
      <c r="A30" s="13" t="s">
        <v>23</v>
      </c>
      <c r="B30" s="1"/>
      <c r="C30" s="35"/>
    </row>
    <row r="31" spans="1:13">
      <c r="A31" s="13" t="s">
        <v>26</v>
      </c>
      <c r="B31" s="24">
        <f>IFERROR(SUM(B32:B33),"")</f>
        <v>0</v>
      </c>
      <c r="C31" s="35"/>
      <c r="H31" s="3"/>
      <c r="I31" s="13" t="s">
        <v>27</v>
      </c>
      <c r="K31" s="36" t="str">
        <f>IF(H31=0,"",IFERROR(SUM(K32:K33),""))</f>
        <v/>
      </c>
      <c r="L31" s="4"/>
    </row>
    <row r="32" spans="1:13">
      <c r="A32" s="13" t="s">
        <v>13</v>
      </c>
      <c r="B32" s="24" t="str">
        <f>IFERROR(IF(B30=0,"",K27-(C19*B30)),"")</f>
        <v/>
      </c>
      <c r="C32" s="35"/>
      <c r="K32" s="36" t="str">
        <f>IF(H31=0,"",IFERROR(B32*(1+(F27/12)*H31),""))</f>
        <v/>
      </c>
      <c r="L32" s="5"/>
    </row>
    <row r="33" spans="1:12">
      <c r="A33" s="13" t="s">
        <v>14</v>
      </c>
      <c r="B33" s="24" t="str">
        <f>IFERROR(IF(B30=0,"",K28-(C20*B30)),"")</f>
        <v/>
      </c>
      <c r="C33" s="35"/>
      <c r="K33" s="36" t="str">
        <f>IF(H31=0,"",IFERROR(B33*(1+(F28/12)*H31),""))</f>
        <v/>
      </c>
      <c r="L33" s="6"/>
    </row>
    <row r="34" spans="1:12">
      <c r="A34" s="10"/>
    </row>
  </sheetData>
  <sheetProtection algorithmName="SHA-512" hashValue="digRzJaRStCkofO6a3QvQq1tZzc1ztW/jM6Ws2y8cLxLKKIun2Ue0HUKwoFUK8BctyDj1gnQo7SAeZ9CKQjptg==" saltValue="V9zibF40vC7EJ7V7sr2+Ig==" spinCount="100000" sheet="1" objects="1" scenarios="1" formatCells="0" formatColumns="0" formatRows="0"/>
  <mergeCells count="3">
    <mergeCell ref="B2:C2"/>
    <mergeCell ref="E2:F2"/>
    <mergeCell ref="H2:I2"/>
  </mergeCells>
  <dataValidations disablePrompts="1" count="1">
    <dataValidation type="list" allowBlank="1" showInputMessage="1" showErrorMessage="1" sqref="F18:G20" xr:uid="{C7E23919-6C60-4DD0-8608-6146938B44F8}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2C1BE-03C4-467C-BD33-5EDBC8001188}">
  <dimension ref="A1:A2"/>
  <sheetViews>
    <sheetView workbookViewId="0"/>
  </sheetViews>
  <sheetFormatPr defaultRowHeight="14.45"/>
  <sheetData>
    <row r="1" spans="1:1" ht="18.600000000000001">
      <c r="A1" s="41" t="s">
        <v>29</v>
      </c>
    </row>
    <row r="2" spans="1:1" ht="18.600000000000001">
      <c r="A2" s="40" t="s">
        <v>30</v>
      </c>
    </row>
  </sheetData>
  <sheetProtection algorithmName="SHA-512" hashValue="ESLGZADRL9vJRPnah+5Kz6E5H/BOs3/qrQa3y9cCwJc/IZ4INrVBuxY6gL40WRtc4bncvG8hwpKkcFOrLN1EIQ==" saltValue="JbhVIb8S8U6B7Fe8Vp3rjQ==" spinCount="100000" sheet="1" objects="1" scenarios="1"/>
  <hyperlinks>
    <hyperlink ref="A2" r:id="rId1" xr:uid="{BBE96DF6-18AE-4FFF-98CE-F7592945AB7E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bca0e2f-16d9-4d6a-8327-7fd70d55969c" xsi:nil="true"/>
    <lcf76f155ced4ddcb4097134ff3c332f xmlns="f6493094-0435-4eae-a32c-76983131fc0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7E63EF2496EC4A8317235C224509C7" ma:contentTypeVersion="15" ma:contentTypeDescription="Create a new document." ma:contentTypeScope="" ma:versionID="2567e716e479f0fe1fad83c07d0475b4">
  <xsd:schema xmlns:xsd="http://www.w3.org/2001/XMLSchema" xmlns:xs="http://www.w3.org/2001/XMLSchema" xmlns:p="http://schemas.microsoft.com/office/2006/metadata/properties" xmlns:ns2="f6493094-0435-4eae-a32c-76983131fc0f" xmlns:ns3="1bca0e2f-16d9-4d6a-8327-7fd70d55969c" targetNamespace="http://schemas.microsoft.com/office/2006/metadata/properties" ma:root="true" ma:fieldsID="012dbca595c35fff498512ea9a6f57f6" ns2:_="" ns3:_="">
    <xsd:import namespace="f6493094-0435-4eae-a32c-76983131fc0f"/>
    <xsd:import namespace="1bca0e2f-16d9-4d6a-8327-7fd70d5596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493094-0435-4eae-a32c-76983131fc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524ab7d2-68ae-4300-a5cd-dbcd0e7db7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ca0e2f-16d9-4d6a-8327-7fd70d55969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ae85c5a-a45e-43e1-b40a-0ff7d4a9c2a1}" ma:internalName="TaxCatchAll" ma:showField="CatchAllData" ma:web="1bca0e2f-16d9-4d6a-8327-7fd70d5596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B8A528-F117-4A81-9F81-9F61F436C6C5}"/>
</file>

<file path=customXml/itemProps2.xml><?xml version="1.0" encoding="utf-8"?>
<ds:datastoreItem xmlns:ds="http://schemas.openxmlformats.org/officeDocument/2006/customXml" ds:itemID="{E8F95F93-14FE-4A6F-A7EA-79F5B991ED51}"/>
</file>

<file path=customXml/itemProps3.xml><?xml version="1.0" encoding="utf-8"?>
<ds:datastoreItem xmlns:ds="http://schemas.openxmlformats.org/officeDocument/2006/customXml" ds:itemID="{32BE26F3-4FFA-4FEC-89F0-7CE4BE5F15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Ellie Chan</dc:creator>
  <cp:keywords/>
  <dc:description/>
  <cp:lastModifiedBy/>
  <cp:revision/>
  <dcterms:created xsi:type="dcterms:W3CDTF">2022-11-07T20:25:16Z</dcterms:created>
  <dcterms:modified xsi:type="dcterms:W3CDTF">2023-04-24T14:26:03Z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0x0101006F7E63EF2496EC4A8317235C224509C7</vt:lpwstr>
  </property>
  <property fmtid="{D5CDD505-2E9C-101B-9397-08002B2CF9AE}" pid="3" name="MediaServiceImageTags">
    <vt:lpwstr/>
  </property>
</Properties>
</file>